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3"/>
  </bookViews>
  <sheets>
    <sheet name="IS" sheetId="1" r:id="rId1"/>
    <sheet name="BS" sheetId="2" r:id="rId2"/>
    <sheet name="CIE" sheetId="3" r:id="rId3"/>
    <sheet name="CFlow" sheetId="4" r:id="rId4"/>
  </sheets>
  <definedNames>
    <definedName name="_xlnm.Print_Area" localSheetId="1">'BS'!$A$1:$H$86</definedName>
    <definedName name="_xlnm.Print_Area" localSheetId="3">'CFlow'!$A$1:$L$77</definedName>
    <definedName name="_xlnm.Print_Area" localSheetId="2">'CIE'!$A$1:$M$53</definedName>
  </definedNames>
  <calcPr fullCalcOnLoad="1"/>
</workbook>
</file>

<file path=xl/sharedStrings.xml><?xml version="1.0" encoding="utf-8"?>
<sst xmlns="http://schemas.openxmlformats.org/spreadsheetml/2006/main" count="188" uniqueCount="139">
  <si>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</si>
  <si>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</si>
  <si>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</si>
  <si>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</si>
  <si>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</si>
  <si>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</si>
  <si>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</si>
  <si>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</si>
  <si>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</si>
  <si>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Revenue</t>
  </si>
  <si>
    <t>Gross profit</t>
  </si>
  <si>
    <t>Minority interests</t>
  </si>
  <si>
    <t>Net profit for the period</t>
  </si>
  <si>
    <t>Note</t>
  </si>
  <si>
    <t>FINANCIAL</t>
  </si>
  <si>
    <t>YEAR END</t>
  </si>
  <si>
    <t>CURRENT ASSETS</t>
  </si>
  <si>
    <t>Trade receivables</t>
  </si>
  <si>
    <t>Inventories</t>
  </si>
  <si>
    <t>Cash and bank balances</t>
  </si>
  <si>
    <t>Total Current Assets</t>
  </si>
  <si>
    <t>CURRENT LIABILITIES</t>
  </si>
  <si>
    <t>Trade payables</t>
  </si>
  <si>
    <t>Total Current Liabilities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</si>
  <si>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</si>
  <si>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</si>
  <si>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</si>
  <si>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</si>
  <si>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</si>
  <si>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</si>
  <si>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</si>
  <si>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Total Long-term Liabilities</t>
  </si>
  <si>
    <t>LONG-TERM AND DEFERRED LIABILITIES</t>
  </si>
  <si>
    <t>Profit before tax</t>
  </si>
  <si>
    <t>Profit after tax</t>
  </si>
  <si>
    <t>Other operating income</t>
  </si>
  <si>
    <t>Finance costs</t>
  </si>
  <si>
    <t>Profit from operations</t>
  </si>
  <si>
    <t>Premium</t>
  </si>
  <si>
    <t xml:space="preserve">CASH AND CASH EQUIVALENTS AT </t>
  </si>
  <si>
    <t>(Audited)</t>
  </si>
  <si>
    <t>(Company No. 550098-A)</t>
  </si>
  <si>
    <t>(Incorporated in Malaysia)</t>
  </si>
  <si>
    <t>NON-CURRENT ASSETS</t>
  </si>
  <si>
    <t>Property, plant and equipment</t>
  </si>
  <si>
    <t>Other investment</t>
  </si>
  <si>
    <t>Other receivables</t>
  </si>
  <si>
    <t xml:space="preserve">Other payables </t>
  </si>
  <si>
    <t>Provision for taxation</t>
  </si>
  <si>
    <t>Short term borrowings</t>
  </si>
  <si>
    <t>Long term borrowings</t>
  </si>
  <si>
    <t>(Unaudited)</t>
  </si>
  <si>
    <t>Deferred taxation</t>
  </si>
  <si>
    <t>The Condensed Consolidated Balance Sheet should be read in conjunction with the annual financial statements</t>
  </si>
  <si>
    <t>The accompanying notes are an integral part of this statement.</t>
  </si>
  <si>
    <t>Accumulated</t>
  </si>
  <si>
    <t>Losses</t>
  </si>
  <si>
    <t>Reserves</t>
  </si>
  <si>
    <t>Foreign Exchange</t>
  </si>
  <si>
    <t>The Condensed Consolidated Income Statement should be read in conjunction with the annual financial statements</t>
  </si>
  <si>
    <t xml:space="preserve">AWC FACILITY SOLUTIONS BERHAD </t>
  </si>
  <si>
    <t>Taxation</t>
  </si>
  <si>
    <t>UNAUDITED INTERIM FINANCIAL REPORT</t>
  </si>
  <si>
    <t>Profit before taxation</t>
  </si>
  <si>
    <t>Adjustment for: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</si>
  <si>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</si>
  <si>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</si>
  <si>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</si>
  <si>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</si>
  <si>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</si>
  <si>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</si>
  <si>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</si>
  <si>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Cash generated from operations</t>
  </si>
  <si>
    <t>Interest paid</t>
  </si>
  <si>
    <t>Tax paid</t>
  </si>
  <si>
    <t>Purchase of property, plant and equipment</t>
  </si>
  <si>
    <t>CASH FLOWS FROM FINANCING ACTIVITIES</t>
  </si>
  <si>
    <t>Repayment of hire purchase and lease financing</t>
  </si>
  <si>
    <t>Repayment of term loans</t>
  </si>
  <si>
    <t xml:space="preserve">  </t>
  </si>
  <si>
    <t xml:space="preserve"> BEGINNING OF PERIOD</t>
  </si>
  <si>
    <t xml:space="preserve"> END OF PERIOD</t>
  </si>
  <si>
    <t>Deposits with licensed bank</t>
  </si>
  <si>
    <t>Less: Bank overdrafts</t>
  </si>
  <si>
    <t>Cash and cash equivalents comprise:</t>
  </si>
  <si>
    <t>Interest received</t>
  </si>
  <si>
    <t>Goodwill on consolidation</t>
  </si>
  <si>
    <t>MINORITY INTEREST</t>
  </si>
  <si>
    <t>YEAR TO DATE</t>
  </si>
  <si>
    <t>The Condensed Consolidated Statement of Changes in Equity should be read in conjunction with the annual financial statements</t>
  </si>
  <si>
    <t xml:space="preserve">The Condensed Consolidated Cashflow Statement should be read in conjunction with the </t>
  </si>
  <si>
    <t>Other operating expenses</t>
  </si>
  <si>
    <t>Cash and cash equivalents</t>
  </si>
  <si>
    <t>AT</t>
  </si>
  <si>
    <t>Net cash used in investing activities</t>
  </si>
  <si>
    <t>CONDENSED CONSOLIDATED INCOME STATEMENTS</t>
  </si>
  <si>
    <t>CONDENSED CONSOLIDATED BALANCE SHEETS</t>
  </si>
  <si>
    <t>CONDENSED CONSOLIDATED STATEMENT OF CHANGES IN EQUITY</t>
  </si>
  <si>
    <t>CONDENSED CONSOLIDATED CASH FLOW STATEMENT</t>
  </si>
  <si>
    <t>Net cash used in financing activities</t>
  </si>
  <si>
    <t xml:space="preserve">CURRENT </t>
  </si>
  <si>
    <t>QUARTER END</t>
  </si>
  <si>
    <t>At 1 July 2004</t>
  </si>
  <si>
    <t>PRECEDING YEAR</t>
  </si>
  <si>
    <t>Drawdown of term loan</t>
  </si>
  <si>
    <t xml:space="preserve">Basic earnings per ordinary share </t>
  </si>
  <si>
    <t xml:space="preserve">     of RM0.50 each (sen)</t>
  </si>
  <si>
    <t>Diluted earnings per ordinary share</t>
  </si>
  <si>
    <t>Due from customers on contracts</t>
  </si>
  <si>
    <t>NET TANGIBLE ASSETS PER SHARE OF RM0.50 EACH (RM)</t>
  </si>
  <si>
    <t>Net profit attributable to shareholders</t>
  </si>
  <si>
    <t>TREASURY SHARES</t>
  </si>
  <si>
    <t xml:space="preserve">Treasury </t>
  </si>
  <si>
    <t>Shares</t>
  </si>
  <si>
    <t>Purchase of treasury shares</t>
  </si>
  <si>
    <t>30/06/05</t>
  </si>
  <si>
    <t>Deferred expenditure</t>
  </si>
  <si>
    <t>Deferred tax assets</t>
  </si>
  <si>
    <t>Long term payables</t>
  </si>
  <si>
    <t>NET CURRENT ASSETS</t>
  </si>
  <si>
    <t>----------  [Non - Distributable]  ----------</t>
  </si>
  <si>
    <t>Deferred expenditure paid</t>
  </si>
  <si>
    <t>Net cash outflow arising from acquisitions</t>
  </si>
  <si>
    <t>FOR THE QUARTER ENDED 30 SEPTEMBER 2005</t>
  </si>
  <si>
    <t>30/09/05</t>
  </si>
  <si>
    <t>30/09/04</t>
  </si>
  <si>
    <t>INDIVIDUAL QUARTER (1st Quarter)</t>
  </si>
  <si>
    <t>CUMULATIVE QUARTER (3 months)</t>
  </si>
  <si>
    <t>3 MONTHS ENDED 30 SEPTEMBER 2005</t>
  </si>
  <si>
    <t>At 1 July 2005</t>
  </si>
  <si>
    <t>At 30 September 2005</t>
  </si>
  <si>
    <t>3 MONTHS ENDED 30 SEPTEMBER 2004</t>
  </si>
  <si>
    <t>At 30 September 2004</t>
  </si>
  <si>
    <t>for the year ended 30 June 2005.</t>
  </si>
  <si>
    <t>3 months ended</t>
  </si>
  <si>
    <t>Restructuring and listing expenses</t>
  </si>
  <si>
    <t>annual financial statements for the year ended 30 June 2005</t>
  </si>
  <si>
    <t>Net cash (used in)/generated from operating activities</t>
  </si>
  <si>
    <t>NET (DECREASE)/INCREASE IN CASH AND CASH EQUIVALENTS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</si>
</sst>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00_);\(0.000\)"/>
    <numFmt numFmtId="174" formatCode="0.000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 * #,##0_ ;_ * \-#,##0_ ;_ * &quot;-&quot;??_ ;_ @_ "/>
    <numFmt numFmtId="187" formatCode="0.00_);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_);_(* \(#,##0\);_(* &quot;-&quot;??_);_(@_)"/>
    <numFmt numFmtId="193" formatCode="#,##0\ ;[Red]\(#,##0\);&quot;  -     &quot;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Gill Sans MT"/>
      <family val="2"/>
    </font>
    <font>
      <b/>
      <sz val="12"/>
      <name val="Gill Sans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7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92" fontId="11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justify" vertical="center" wrapText="1"/>
    </xf>
    <xf numFmtId="192" fontId="11" fillId="0" borderId="0" xfId="15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43" fontId="7" fillId="0" borderId="0" xfId="15" applyFont="1" applyBorder="1" applyAlignment="1">
      <alignment/>
    </xf>
    <xf numFmtId="37" fontId="7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87" fontId="7" fillId="0" borderId="0" xfId="0" applyNumberFormat="1" applyFont="1" applyBorder="1" applyAlignment="1">
      <alignment/>
    </xf>
    <xf numFmtId="43" fontId="7" fillId="0" borderId="2" xfId="15" applyFont="1" applyBorder="1" applyAlignment="1">
      <alignment/>
    </xf>
    <xf numFmtId="187" fontId="7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92" fontId="7" fillId="0" borderId="0" xfId="15" applyNumberFormat="1" applyFont="1" applyAlignment="1">
      <alignment/>
    </xf>
    <xf numFmtId="192" fontId="11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justify" wrapText="1"/>
    </xf>
    <xf numFmtId="0" fontId="7" fillId="0" borderId="0" xfId="0" applyNumberFormat="1" applyFont="1" applyAlignment="1">
      <alignment horizontal="left" vertical="center"/>
    </xf>
    <xf numFmtId="37" fontId="8" fillId="0" borderId="3" xfId="0" applyNumberFormat="1" applyFont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7" fontId="15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3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5" fillId="0" borderId="0" xfId="0" applyNumberFormat="1" applyFont="1" applyBorder="1" applyAlignment="1">
      <alignment/>
    </xf>
    <xf numFmtId="192" fontId="15" fillId="0" borderId="4" xfId="15" applyNumberFormat="1" applyFont="1" applyBorder="1" applyAlignment="1">
      <alignment/>
    </xf>
    <xf numFmtId="192" fontId="15" fillId="0" borderId="0" xfId="15" applyNumberFormat="1" applyFont="1" applyBorder="1" applyAlignment="1">
      <alignment/>
    </xf>
    <xf numFmtId="192" fontId="15" fillId="0" borderId="0" xfId="15" applyNumberFormat="1" applyFont="1" applyAlignment="1">
      <alignment/>
    </xf>
    <xf numFmtId="37" fontId="15" fillId="0" borderId="0" xfId="0" applyNumberFormat="1" applyFont="1" applyAlignment="1" quotePrefix="1">
      <alignment/>
    </xf>
    <xf numFmtId="37" fontId="15" fillId="0" borderId="0" xfId="0" applyNumberFormat="1" applyFont="1" applyBorder="1" applyAlignment="1" quotePrefix="1">
      <alignment horizontal="center"/>
    </xf>
    <xf numFmtId="0" fontId="15" fillId="0" borderId="0" xfId="0" applyFont="1" applyAlignment="1">
      <alignment vertical="center"/>
    </xf>
    <xf numFmtId="3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192" fontId="15" fillId="0" borderId="0" xfId="15" applyNumberFormat="1" applyFont="1" applyBorder="1" applyAlignment="1">
      <alignment horizontal="right"/>
    </xf>
    <xf numFmtId="192" fontId="15" fillId="0" borderId="0" xfId="15" applyNumberFormat="1" applyFont="1" applyBorder="1" applyAlignment="1">
      <alignment horizontal="center"/>
    </xf>
    <xf numFmtId="193" fontId="15" fillId="0" borderId="0" xfId="21" applyFont="1">
      <alignment/>
      <protection/>
    </xf>
    <xf numFmtId="37" fontId="15" fillId="0" borderId="3" xfId="0" applyNumberFormat="1" applyFont="1" applyBorder="1" applyAlignment="1">
      <alignment horizontal="right"/>
    </xf>
    <xf numFmtId="37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4" fillId="0" borderId="0" xfId="0" applyFont="1" applyBorder="1" applyAlignment="1">
      <alignment/>
    </xf>
    <xf numFmtId="37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37" fontId="15" fillId="0" borderId="0" xfId="0" applyNumberFormat="1" applyFont="1" applyBorder="1" applyAlignment="1">
      <alignment horizontal="justify" wrapText="1"/>
    </xf>
    <xf numFmtId="193" fontId="4" fillId="0" borderId="0" xfId="21" applyFont="1" applyFill="1" applyAlignment="1">
      <alignment horizontal="center"/>
      <protection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 horizontal="center"/>
    </xf>
    <xf numFmtId="192" fontId="15" fillId="0" borderId="0" xfId="15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192" fontId="15" fillId="0" borderId="0" xfId="15" applyNumberFormat="1" applyFont="1" applyFill="1" applyBorder="1" applyAlignment="1">
      <alignment/>
    </xf>
    <xf numFmtId="193" fontId="15" fillId="0" borderId="0" xfId="21" applyFont="1" applyFill="1" applyBorder="1">
      <alignment/>
      <protection/>
    </xf>
    <xf numFmtId="192" fontId="15" fillId="0" borderId="3" xfId="15" applyNumberFormat="1" applyFont="1" applyFill="1" applyBorder="1" applyAlignment="1">
      <alignment horizontal="center"/>
    </xf>
    <xf numFmtId="193" fontId="15" fillId="0" borderId="0" xfId="21" applyFont="1" applyFill="1">
      <alignment/>
      <protection/>
    </xf>
    <xf numFmtId="192" fontId="15" fillId="0" borderId="3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15" fillId="0" borderId="1" xfId="15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Border="1" applyAlignment="1">
      <alignment horizontal="justify" wrapText="1"/>
    </xf>
    <xf numFmtId="0" fontId="15" fillId="0" borderId="0" xfId="0" applyNumberFormat="1" applyFont="1" applyFill="1" applyAlignment="1">
      <alignment horizontal="justify" vertical="center" wrapText="1"/>
    </xf>
    <xf numFmtId="192" fontId="15" fillId="0" borderId="0" xfId="15" applyNumberFormat="1" applyFont="1" applyFill="1" applyAlignment="1">
      <alignment horizontal="justify" vertical="center" wrapText="1"/>
    </xf>
    <xf numFmtId="192" fontId="15" fillId="0" borderId="3" xfId="15" applyNumberFormat="1" applyFont="1" applyFill="1" applyBorder="1" applyAlignment="1">
      <alignment horizontal="justify" vertical="center" wrapText="1"/>
    </xf>
    <xf numFmtId="192" fontId="15" fillId="0" borderId="4" xfId="15" applyNumberFormat="1" applyFont="1" applyFill="1" applyBorder="1" applyAlignment="1">
      <alignment horizontal="justify" vertical="center" wrapText="1"/>
    </xf>
    <xf numFmtId="192" fontId="15" fillId="0" borderId="0" xfId="15" applyNumberFormat="1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/>
    </xf>
    <xf numFmtId="192" fontId="15" fillId="0" borderId="0" xfId="15" applyNumberFormat="1" applyFont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/>
    </xf>
    <xf numFmtId="37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/>
    </xf>
    <xf numFmtId="37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8" fillId="0" borderId="0" xfId="0" applyFont="1" applyAlignment="1">
      <alignment horizontal="left"/>
    </xf>
    <xf numFmtId="192" fontId="15" fillId="0" borderId="4" xfId="15" applyNumberFormat="1" applyFont="1" applyFill="1" applyBorder="1" applyAlignment="1">
      <alignment horizontal="center"/>
    </xf>
    <xf numFmtId="192" fontId="15" fillId="0" borderId="4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 horizontal="right"/>
    </xf>
    <xf numFmtId="192" fontId="7" fillId="0" borderId="0" xfId="15" applyNumberFormat="1" applyFont="1" applyBorder="1" applyAlignment="1">
      <alignment/>
    </xf>
    <xf numFmtId="192" fontId="7" fillId="0" borderId="3" xfId="15" applyNumberFormat="1" applyFont="1" applyBorder="1" applyAlignment="1">
      <alignment/>
    </xf>
    <xf numFmtId="192" fontId="7" fillId="0" borderId="4" xfId="15" applyNumberFormat="1" applyFont="1" applyBorder="1" applyAlignment="1">
      <alignment/>
    </xf>
    <xf numFmtId="192" fontId="7" fillId="0" borderId="1" xfId="15" applyNumberFormat="1" applyFont="1" applyBorder="1" applyAlignment="1">
      <alignment/>
    </xf>
    <xf numFmtId="192" fontId="15" fillId="0" borderId="3" xfId="15" applyNumberFormat="1" applyFont="1" applyBorder="1" applyAlignment="1">
      <alignment/>
    </xf>
    <xf numFmtId="192" fontId="15" fillId="0" borderId="0" xfId="15" applyNumberFormat="1" applyFont="1" applyAlignment="1" quotePrefix="1">
      <alignment/>
    </xf>
    <xf numFmtId="192" fontId="15" fillId="0" borderId="3" xfId="15" applyNumberFormat="1" applyFont="1" applyBorder="1" applyAlignment="1" quotePrefix="1">
      <alignment horizontal="center"/>
    </xf>
    <xf numFmtId="192" fontId="15" fillId="0" borderId="0" xfId="15" applyNumberFormat="1" applyFont="1" applyAlignment="1" quotePrefix="1">
      <alignment horizontal="center"/>
    </xf>
    <xf numFmtId="192" fontId="15" fillId="0" borderId="0" xfId="15" applyNumberFormat="1" applyFont="1" applyBorder="1" applyAlignment="1" quotePrefix="1">
      <alignment horizontal="center"/>
    </xf>
    <xf numFmtId="192" fontId="15" fillId="0" borderId="4" xfId="15" applyNumberFormat="1" applyFont="1" applyBorder="1" applyAlignment="1" quotePrefix="1">
      <alignment horizontal="center"/>
    </xf>
    <xf numFmtId="192" fontId="15" fillId="0" borderId="1" xfId="15" applyNumberFormat="1" applyFont="1" applyBorder="1" applyAlignment="1" quotePrefix="1">
      <alignment horizontal="center"/>
    </xf>
    <xf numFmtId="192" fontId="15" fillId="0" borderId="2" xfId="15" applyNumberFormat="1" applyFont="1" applyBorder="1" applyAlignment="1" quotePrefix="1">
      <alignment horizontal="center"/>
    </xf>
    <xf numFmtId="43" fontId="15" fillId="0" borderId="0" xfId="15" applyNumberFormat="1" applyFont="1" applyAlignment="1">
      <alignment/>
    </xf>
    <xf numFmtId="192" fontId="15" fillId="0" borderId="1" xfId="15" applyNumberFormat="1" applyFont="1" applyBorder="1" applyAlignment="1">
      <alignment/>
    </xf>
    <xf numFmtId="192" fontId="15" fillId="0" borderId="0" xfId="15" applyNumberFormat="1" applyFont="1" applyFill="1" applyBorder="1" applyAlignment="1">
      <alignment/>
    </xf>
    <xf numFmtId="192" fontId="15" fillId="0" borderId="0" xfId="15" applyNumberFormat="1" applyFont="1" applyBorder="1" applyAlignment="1">
      <alignment wrapText="1"/>
    </xf>
    <xf numFmtId="192" fontId="15" fillId="0" borderId="3" xfId="15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37" fontId="4" fillId="0" borderId="0" xfId="0" applyNumberFormat="1" applyFont="1" applyBorder="1" applyAlignment="1" quotePrefix="1">
      <alignment horizontal="center"/>
    </xf>
    <xf numFmtId="0" fontId="19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justify" wrapText="1"/>
    </xf>
    <xf numFmtId="37" fontId="15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7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left"/>
    </xf>
    <xf numFmtId="37" fontId="12" fillId="0" borderId="5" xfId="0" applyNumberFormat="1" applyFont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5058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0"/>
  <sheetViews>
    <sheetView showGridLines="0" view="pageBreakPreview" zoomScale="75" zoomScaleNormal="75" zoomScaleSheetLayoutView="75" workbookViewId="0" topLeftCell="A23">
      <selection activeCell="E51" sqref="E51"/>
    </sheetView>
  </sheetViews>
  <sheetFormatPr defaultColWidth="9.140625" defaultRowHeight="12.75"/>
  <cols>
    <col min="1" max="1" width="39.140625" style="1" customWidth="1"/>
    <col min="2" max="2" width="8.00390625" style="2" bestFit="1" customWidth="1"/>
    <col min="3" max="3" width="17.8515625" style="3" customWidth="1"/>
    <col min="4" max="4" width="3.57421875" style="3" customWidth="1"/>
    <col min="5" max="5" width="20.7109375" style="3" customWidth="1"/>
    <col min="6" max="6" width="2.57421875" style="3" customWidth="1"/>
    <col min="7" max="7" width="19.28125" style="3" customWidth="1"/>
    <col min="8" max="8" width="4.00390625" style="3" customWidth="1"/>
    <col min="9" max="9" width="21.140625" style="3" customWidth="1"/>
    <col min="10" max="98" width="8.8515625" style="1" customWidth="1"/>
    <col min="99" max="16384" width="9.140625" style="1" customWidth="1"/>
  </cols>
  <sheetData>
    <row r="1" spans="1:9" ht="24.75">
      <c r="A1" s="168" t="s">
        <v>60</v>
      </c>
      <c r="B1" s="168"/>
      <c r="C1" s="168"/>
      <c r="D1" s="168"/>
      <c r="E1" s="168"/>
      <c r="F1" s="168"/>
      <c r="G1" s="168"/>
      <c r="H1" s="168"/>
      <c r="I1" s="168"/>
    </row>
    <row r="2" spans="1:95" s="8" customFormat="1" ht="17.2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8" customFormat="1" ht="17.25" customHeight="1">
      <c r="A3" s="167" t="s">
        <v>42</v>
      </c>
      <c r="B3" s="167"/>
      <c r="C3" s="167"/>
      <c r="D3" s="167"/>
      <c r="E3" s="167"/>
      <c r="F3" s="167"/>
      <c r="G3" s="167"/>
      <c r="H3" s="167"/>
      <c r="I3" s="16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s="8" customFormat="1" ht="12" customHeight="1" thickBot="1">
      <c r="A4" s="16"/>
      <c r="B4" s="17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" ht="18.75">
      <c r="A5" s="169" t="s">
        <v>62</v>
      </c>
      <c r="B5" s="169"/>
      <c r="C5" s="169"/>
      <c r="D5" s="169"/>
      <c r="E5" s="169"/>
      <c r="F5" s="169"/>
      <c r="G5" s="169"/>
      <c r="H5" s="169"/>
      <c r="I5" s="169"/>
    </row>
    <row r="6" spans="1:9" ht="19.5" thickBot="1">
      <c r="A6" s="170" t="s">
        <v>123</v>
      </c>
      <c r="B6" s="170"/>
      <c r="C6" s="170"/>
      <c r="D6" s="170"/>
      <c r="E6" s="170"/>
      <c r="F6" s="170"/>
      <c r="G6" s="170"/>
      <c r="H6" s="170"/>
      <c r="I6" s="170"/>
    </row>
    <row r="7" spans="1:9" ht="18.75">
      <c r="A7" s="19"/>
      <c r="B7" s="19"/>
      <c r="C7" s="19"/>
      <c r="D7" s="19"/>
      <c r="E7" s="19"/>
      <c r="F7" s="19"/>
      <c r="G7" s="19"/>
      <c r="H7" s="19"/>
      <c r="I7" s="19"/>
    </row>
    <row r="9" ht="18.75">
      <c r="A9" s="14" t="s">
        <v>95</v>
      </c>
    </row>
    <row r="10" ht="18.75">
      <c r="A10" s="14"/>
    </row>
    <row r="11" spans="2:9" s="25" customFormat="1" ht="15.75">
      <c r="B11" s="34"/>
      <c r="C11" s="172" t="s">
        <v>126</v>
      </c>
      <c r="D11" s="172"/>
      <c r="E11" s="172"/>
      <c r="F11" s="35"/>
      <c r="G11" s="172" t="s">
        <v>127</v>
      </c>
      <c r="H11" s="172"/>
      <c r="I11" s="172"/>
    </row>
    <row r="12" spans="2:9" s="25" customFormat="1" ht="15.75">
      <c r="B12" s="34"/>
      <c r="C12" s="173" t="s">
        <v>8</v>
      </c>
      <c r="D12" s="172"/>
      <c r="E12" s="172"/>
      <c r="F12" s="35"/>
      <c r="G12" s="173" t="s">
        <v>8</v>
      </c>
      <c r="H12" s="172"/>
      <c r="I12" s="172"/>
    </row>
    <row r="13" spans="2:12" s="25" customFormat="1" ht="15.75">
      <c r="B13" s="34"/>
      <c r="C13" s="28"/>
      <c r="D13" s="28"/>
      <c r="E13" s="28" t="s">
        <v>2</v>
      </c>
      <c r="F13" s="28"/>
      <c r="G13" s="28"/>
      <c r="H13" s="28"/>
      <c r="I13" s="28" t="s">
        <v>2</v>
      </c>
      <c r="J13" s="34"/>
      <c r="K13" s="34"/>
      <c r="L13" s="34"/>
    </row>
    <row r="14" spans="3:9" s="34" customFormat="1" ht="15.75">
      <c r="C14" s="28" t="s">
        <v>3</v>
      </c>
      <c r="D14" s="28"/>
      <c r="E14" s="28" t="s">
        <v>4</v>
      </c>
      <c r="F14" s="28"/>
      <c r="G14" s="28" t="s">
        <v>3</v>
      </c>
      <c r="H14" s="28"/>
      <c r="I14" s="28" t="s">
        <v>4</v>
      </c>
    </row>
    <row r="15" spans="3:9" s="34" customFormat="1" ht="15.75">
      <c r="C15" s="28" t="s">
        <v>4</v>
      </c>
      <c r="D15" s="28"/>
      <c r="E15" s="28" t="s">
        <v>6</v>
      </c>
      <c r="F15" s="28"/>
      <c r="G15" s="28" t="s">
        <v>4</v>
      </c>
      <c r="H15" s="28"/>
      <c r="I15" s="28" t="s">
        <v>6</v>
      </c>
    </row>
    <row r="16" spans="3:9" s="34" customFormat="1" ht="15.75">
      <c r="C16" s="28" t="s">
        <v>1</v>
      </c>
      <c r="D16" s="28"/>
      <c r="E16" s="28" t="s">
        <v>1</v>
      </c>
      <c r="F16" s="28"/>
      <c r="G16" s="28" t="s">
        <v>5</v>
      </c>
      <c r="H16" s="28"/>
      <c r="I16" s="28" t="s">
        <v>7</v>
      </c>
    </row>
    <row r="17" spans="2:9" s="34" customFormat="1" ht="15.75">
      <c r="B17" s="34" t="s">
        <v>13</v>
      </c>
      <c r="C17" s="101" t="s">
        <v>124</v>
      </c>
      <c r="D17" s="28"/>
      <c r="E17" s="101" t="s">
        <v>125</v>
      </c>
      <c r="F17" s="28"/>
      <c r="G17" s="29" t="str">
        <f>C17</f>
        <v>30/09/05</v>
      </c>
      <c r="H17" s="28"/>
      <c r="I17" s="101" t="str">
        <f>E17</f>
        <v>30/09/04</v>
      </c>
    </row>
    <row r="18" spans="2:9" s="25" customFormat="1" ht="15.75">
      <c r="B18" s="34"/>
      <c r="C18" s="60" t="s">
        <v>0</v>
      </c>
      <c r="D18" s="57"/>
      <c r="E18" s="61" t="s">
        <v>0</v>
      </c>
      <c r="F18" s="57"/>
      <c r="G18" s="60" t="s">
        <v>0</v>
      </c>
      <c r="H18" s="57"/>
      <c r="I18" s="61" t="s">
        <v>0</v>
      </c>
    </row>
    <row r="19" spans="2:9" s="24" customFormat="1" ht="15.75">
      <c r="B19" s="31"/>
      <c r="C19" s="26"/>
      <c r="D19" s="26"/>
      <c r="E19" s="26"/>
      <c r="F19" s="26"/>
      <c r="G19" s="26"/>
      <c r="H19" s="26"/>
      <c r="I19" s="26"/>
    </row>
    <row r="20" spans="1:9" s="24" customFormat="1" ht="15.75">
      <c r="A20" s="24" t="s">
        <v>9</v>
      </c>
      <c r="B20" s="31">
        <v>16</v>
      </c>
      <c r="C20" s="55">
        <v>21555</v>
      </c>
      <c r="D20" s="148"/>
      <c r="E20" s="55">
        <v>23635</v>
      </c>
      <c r="F20" s="55"/>
      <c r="G20" s="55">
        <v>21555</v>
      </c>
      <c r="H20" s="148"/>
      <c r="I20" s="55">
        <v>23635</v>
      </c>
    </row>
    <row r="21" spans="2:9" s="24" customFormat="1" ht="15.75">
      <c r="B21" s="31"/>
      <c r="C21" s="55"/>
      <c r="D21" s="148"/>
      <c r="E21" s="55"/>
      <c r="F21" s="55"/>
      <c r="G21" s="55"/>
      <c r="H21" s="148"/>
      <c r="I21" s="55"/>
    </row>
    <row r="22" spans="1:9" s="24" customFormat="1" ht="15.75">
      <c r="A22" s="24" t="s">
        <v>30</v>
      </c>
      <c r="B22" s="31"/>
      <c r="C22" s="148">
        <v>-15095</v>
      </c>
      <c r="D22" s="148"/>
      <c r="E22" s="148">
        <v>-17310</v>
      </c>
      <c r="F22" s="55"/>
      <c r="G22" s="148">
        <v>-15095</v>
      </c>
      <c r="H22" s="148"/>
      <c r="I22" s="148">
        <v>-17310</v>
      </c>
    </row>
    <row r="23" spans="2:9" s="24" customFormat="1" ht="15.75">
      <c r="B23" s="31"/>
      <c r="C23" s="149"/>
      <c r="D23" s="148"/>
      <c r="E23" s="149"/>
      <c r="F23" s="55"/>
      <c r="G23" s="149"/>
      <c r="H23" s="148"/>
      <c r="I23" s="149"/>
    </row>
    <row r="24" spans="2:9" s="24" customFormat="1" ht="15.75">
      <c r="B24" s="31"/>
      <c r="C24" s="55"/>
      <c r="D24" s="148"/>
      <c r="E24" s="55"/>
      <c r="F24" s="55"/>
      <c r="G24" s="55"/>
      <c r="H24" s="148"/>
      <c r="I24" s="55"/>
    </row>
    <row r="25" spans="1:9" s="24" customFormat="1" ht="15.75">
      <c r="A25" s="24" t="s">
        <v>10</v>
      </c>
      <c r="B25" s="31"/>
      <c r="C25" s="55">
        <f>SUM(C20:C22)</f>
        <v>6460</v>
      </c>
      <c r="D25" s="148"/>
      <c r="E25" s="55">
        <f>SUM(E20:E22)</f>
        <v>6325</v>
      </c>
      <c r="F25" s="55"/>
      <c r="G25" s="55">
        <f>SUM(G20:G22)</f>
        <v>6460</v>
      </c>
      <c r="H25" s="148"/>
      <c r="I25" s="55">
        <f>SUM(I20:I22)</f>
        <v>6325</v>
      </c>
    </row>
    <row r="26" spans="2:9" s="24" customFormat="1" ht="15.75">
      <c r="B26" s="31"/>
      <c r="C26" s="55"/>
      <c r="D26" s="148"/>
      <c r="E26" s="55"/>
      <c r="F26" s="55"/>
      <c r="G26" s="55"/>
      <c r="H26" s="148"/>
      <c r="I26" s="55"/>
    </row>
    <row r="27" spans="1:9" s="24" customFormat="1" ht="15.75">
      <c r="A27" s="24" t="s">
        <v>35</v>
      </c>
      <c r="B27" s="31"/>
      <c r="C27" s="55">
        <v>333</v>
      </c>
      <c r="D27" s="148"/>
      <c r="E27" s="55">
        <v>211</v>
      </c>
      <c r="F27" s="55"/>
      <c r="G27" s="55">
        <v>333</v>
      </c>
      <c r="H27" s="148"/>
      <c r="I27" s="55">
        <v>211</v>
      </c>
    </row>
    <row r="28" spans="2:9" s="24" customFormat="1" ht="15.75">
      <c r="B28" s="31"/>
      <c r="C28" s="55"/>
      <c r="D28" s="148"/>
      <c r="E28" s="55"/>
      <c r="F28" s="55"/>
      <c r="G28" s="55"/>
      <c r="H28" s="148"/>
      <c r="I28" s="55"/>
    </row>
    <row r="29" spans="1:9" s="24" customFormat="1" ht="15.75">
      <c r="A29" s="24" t="s">
        <v>91</v>
      </c>
      <c r="B29" s="31"/>
      <c r="C29" s="148">
        <f>-771-3450</f>
        <v>-4221</v>
      </c>
      <c r="D29" s="148"/>
      <c r="E29" s="148">
        <v>-3058</v>
      </c>
      <c r="F29" s="148"/>
      <c r="G29" s="148">
        <f>-771-3450</f>
        <v>-4221</v>
      </c>
      <c r="H29" s="148"/>
      <c r="I29" s="148">
        <v>-3058</v>
      </c>
    </row>
    <row r="30" spans="2:9" s="24" customFormat="1" ht="15.75">
      <c r="B30" s="31"/>
      <c r="C30" s="149"/>
      <c r="D30" s="148"/>
      <c r="E30" s="149"/>
      <c r="F30" s="55"/>
      <c r="G30" s="149"/>
      <c r="H30" s="148"/>
      <c r="I30" s="149"/>
    </row>
    <row r="31" spans="2:9" s="24" customFormat="1" ht="15.75">
      <c r="B31" s="31"/>
      <c r="C31" s="55"/>
      <c r="D31" s="148"/>
      <c r="E31" s="55"/>
      <c r="F31" s="55"/>
      <c r="G31" s="55"/>
      <c r="H31" s="148"/>
      <c r="I31" s="55"/>
    </row>
    <row r="32" spans="1:9" s="24" customFormat="1" ht="15.75">
      <c r="A32" s="24" t="s">
        <v>37</v>
      </c>
      <c r="B32" s="31"/>
      <c r="C32" s="55">
        <f>SUM(C25:C31)</f>
        <v>2572</v>
      </c>
      <c r="D32" s="148"/>
      <c r="E32" s="55">
        <f>SUM(E25:E31)</f>
        <v>3478</v>
      </c>
      <c r="F32" s="55"/>
      <c r="G32" s="55">
        <f>SUM(G25:G31)</f>
        <v>2572</v>
      </c>
      <c r="H32" s="148"/>
      <c r="I32" s="55">
        <f>SUM(I25:I31)</f>
        <v>3478</v>
      </c>
    </row>
    <row r="33" spans="2:9" s="24" customFormat="1" ht="15.75">
      <c r="B33" s="31"/>
      <c r="C33" s="55"/>
      <c r="D33" s="148"/>
      <c r="E33" s="55"/>
      <c r="F33" s="55"/>
      <c r="G33" s="55"/>
      <c r="H33" s="148"/>
      <c r="I33" s="55"/>
    </row>
    <row r="34" spans="1:9" s="24" customFormat="1" ht="15.75">
      <c r="A34" s="24" t="s">
        <v>36</v>
      </c>
      <c r="B34" s="31"/>
      <c r="C34" s="55">
        <v>-197</v>
      </c>
      <c r="D34" s="148"/>
      <c r="E34" s="55">
        <v>-97</v>
      </c>
      <c r="F34" s="55"/>
      <c r="G34" s="55">
        <v>-197</v>
      </c>
      <c r="H34" s="148"/>
      <c r="I34" s="55">
        <v>-97</v>
      </c>
    </row>
    <row r="35" spans="2:9" s="24" customFormat="1" ht="15.75">
      <c r="B35" s="31"/>
      <c r="C35" s="149"/>
      <c r="D35" s="148"/>
      <c r="E35" s="149"/>
      <c r="F35" s="55"/>
      <c r="G35" s="149"/>
      <c r="H35" s="148"/>
      <c r="I35" s="149"/>
    </row>
    <row r="36" spans="2:9" s="24" customFormat="1" ht="15.75">
      <c r="B36" s="31"/>
      <c r="C36" s="55"/>
      <c r="D36" s="148"/>
      <c r="E36" s="55"/>
      <c r="F36" s="55"/>
      <c r="G36" s="55"/>
      <c r="H36" s="148"/>
      <c r="I36" s="55"/>
    </row>
    <row r="37" spans="1:9" s="24" customFormat="1" ht="15.75">
      <c r="A37" s="24" t="s">
        <v>33</v>
      </c>
      <c r="B37" s="31">
        <v>16</v>
      </c>
      <c r="C37" s="55">
        <f>SUM(C32:C34)</f>
        <v>2375</v>
      </c>
      <c r="D37" s="148"/>
      <c r="E37" s="55">
        <f>SUM(E32:E34)</f>
        <v>3381</v>
      </c>
      <c r="F37" s="55"/>
      <c r="G37" s="55">
        <f>SUM(G32:G34)</f>
        <v>2375</v>
      </c>
      <c r="H37" s="148"/>
      <c r="I37" s="55">
        <f>SUM(I32:I34)</f>
        <v>3381</v>
      </c>
    </row>
    <row r="38" spans="2:9" s="24" customFormat="1" ht="15.75">
      <c r="B38" s="31"/>
      <c r="C38" s="55"/>
      <c r="D38" s="148"/>
      <c r="E38" s="55"/>
      <c r="F38" s="55"/>
      <c r="G38" s="55"/>
      <c r="H38" s="148"/>
      <c r="I38" s="55"/>
    </row>
    <row r="39" spans="1:9" s="24" customFormat="1" ht="15.75">
      <c r="A39" s="24" t="s">
        <v>61</v>
      </c>
      <c r="B39" s="31">
        <v>19</v>
      </c>
      <c r="C39" s="148">
        <v>-599</v>
      </c>
      <c r="D39" s="148"/>
      <c r="E39" s="148">
        <v>-820</v>
      </c>
      <c r="F39" s="55"/>
      <c r="G39" s="148">
        <v>-599</v>
      </c>
      <c r="H39" s="148"/>
      <c r="I39" s="148">
        <v>-820</v>
      </c>
    </row>
    <row r="40" spans="2:9" s="24" customFormat="1" ht="15.75">
      <c r="B40" s="31"/>
      <c r="C40" s="149"/>
      <c r="D40" s="148"/>
      <c r="E40" s="149"/>
      <c r="F40" s="55"/>
      <c r="G40" s="149"/>
      <c r="H40" s="148"/>
      <c r="I40" s="149"/>
    </row>
    <row r="41" spans="2:9" s="24" customFormat="1" ht="15.75">
      <c r="B41" s="31"/>
      <c r="C41" s="55"/>
      <c r="D41" s="148"/>
      <c r="E41" s="55"/>
      <c r="F41" s="55"/>
      <c r="G41" s="55"/>
      <c r="H41" s="148"/>
      <c r="I41" s="55"/>
    </row>
    <row r="42" spans="1:9" s="24" customFormat="1" ht="15.75">
      <c r="A42" s="24" t="s">
        <v>34</v>
      </c>
      <c r="B42" s="31"/>
      <c r="C42" s="55">
        <f>SUM(C37:C39)</f>
        <v>1776</v>
      </c>
      <c r="D42" s="148"/>
      <c r="E42" s="55">
        <f>SUM(E37:E39)</f>
        <v>2561</v>
      </c>
      <c r="F42" s="55"/>
      <c r="G42" s="55">
        <f>SUM(G37:G39)</f>
        <v>1776</v>
      </c>
      <c r="H42" s="148"/>
      <c r="I42" s="55">
        <f>SUM(I37:I39)</f>
        <v>2561</v>
      </c>
    </row>
    <row r="43" spans="2:9" s="24" customFormat="1" ht="15.75">
      <c r="B43" s="31"/>
      <c r="C43" s="55"/>
      <c r="D43" s="148"/>
      <c r="E43" s="55"/>
      <c r="F43" s="55"/>
      <c r="G43" s="55"/>
      <c r="H43" s="148"/>
      <c r="I43" s="55"/>
    </row>
    <row r="44" spans="1:10" s="24" customFormat="1" ht="15.75">
      <c r="A44" s="24" t="s">
        <v>11</v>
      </c>
      <c r="B44" s="31"/>
      <c r="C44" s="55">
        <v>-121</v>
      </c>
      <c r="D44" s="148"/>
      <c r="E44" s="55">
        <v>0</v>
      </c>
      <c r="F44" s="55"/>
      <c r="G44" s="55">
        <v>-121</v>
      </c>
      <c r="H44" s="148"/>
      <c r="I44" s="55">
        <v>0</v>
      </c>
      <c r="J44" s="144"/>
    </row>
    <row r="45" spans="2:9" s="24" customFormat="1" ht="15.75">
      <c r="B45" s="31"/>
      <c r="C45" s="55"/>
      <c r="D45" s="148"/>
      <c r="E45" s="55"/>
      <c r="F45" s="55"/>
      <c r="G45" s="55"/>
      <c r="H45" s="148"/>
      <c r="I45" s="55"/>
    </row>
    <row r="46" spans="2:9" s="24" customFormat="1" ht="6.75" customHeight="1">
      <c r="B46" s="31"/>
      <c r="C46" s="150"/>
      <c r="D46" s="148"/>
      <c r="E46" s="150"/>
      <c r="F46" s="55"/>
      <c r="G46" s="150"/>
      <c r="H46" s="148"/>
      <c r="I46" s="150"/>
    </row>
    <row r="47" spans="1:9" s="24" customFormat="1" ht="15.75">
      <c r="A47" s="24" t="s">
        <v>110</v>
      </c>
      <c r="B47" s="31"/>
      <c r="C47" s="148">
        <f>SUM(C42:C44)</f>
        <v>1655</v>
      </c>
      <c r="D47" s="148"/>
      <c r="E47" s="148">
        <f>SUM(E42:E44)</f>
        <v>2561</v>
      </c>
      <c r="F47" s="55"/>
      <c r="G47" s="148">
        <f>SUM(G42:G44)</f>
        <v>1655</v>
      </c>
      <c r="H47" s="148"/>
      <c r="I47" s="148">
        <f>SUM(I42:I44)</f>
        <v>2561</v>
      </c>
    </row>
    <row r="48" spans="2:9" s="24" customFormat="1" ht="7.5" customHeight="1" thickBot="1">
      <c r="B48" s="31"/>
      <c r="C48" s="151"/>
      <c r="D48" s="148"/>
      <c r="E48" s="151"/>
      <c r="F48" s="55"/>
      <c r="G48" s="151"/>
      <c r="H48" s="148"/>
      <c r="I48" s="151"/>
    </row>
    <row r="49" spans="2:9" s="24" customFormat="1" ht="15.75">
      <c r="B49" s="31"/>
      <c r="C49" s="30"/>
      <c r="D49" s="30"/>
      <c r="E49" s="30"/>
      <c r="F49" s="30"/>
      <c r="G49" s="30"/>
      <c r="H49" s="30"/>
      <c r="I49" s="30"/>
    </row>
    <row r="50" spans="1:8" s="24" customFormat="1" ht="15.75">
      <c r="A50" s="24" t="s">
        <v>105</v>
      </c>
      <c r="B50" s="31"/>
      <c r="C50" s="30"/>
      <c r="D50" s="30"/>
      <c r="F50" s="30"/>
      <c r="G50" s="30"/>
      <c r="H50" s="30"/>
    </row>
    <row r="51" spans="1:9" s="24" customFormat="1" ht="15.75">
      <c r="A51" s="24" t="s">
        <v>106</v>
      </c>
      <c r="B51" s="31">
        <v>24</v>
      </c>
      <c r="C51" s="51">
        <v>0.73</v>
      </c>
      <c r="D51" s="30"/>
      <c r="E51" s="51">
        <f>E47/('BS'!$F$56/0.5)*100</f>
        <v>1.1199055448661885</v>
      </c>
      <c r="F51" s="30"/>
      <c r="G51" s="51">
        <v>0.73</v>
      </c>
      <c r="H51" s="30"/>
      <c r="I51" s="51">
        <f>(I47/('BS'!$F$56/0.5)*100)</f>
        <v>1.1199055448661885</v>
      </c>
    </row>
    <row r="52" spans="2:9" s="24" customFormat="1" ht="7.5" customHeight="1" thickBot="1">
      <c r="B52" s="31"/>
      <c r="C52" s="52"/>
      <c r="D52" s="30"/>
      <c r="E52" s="52"/>
      <c r="F52" s="30"/>
      <c r="G52" s="53"/>
      <c r="H52" s="30"/>
      <c r="I52" s="53"/>
    </row>
    <row r="53" spans="2:9" s="24" customFormat="1" ht="16.5" thickTop="1">
      <c r="B53" s="31"/>
      <c r="C53" s="48"/>
      <c r="D53" s="30"/>
      <c r="E53" s="48"/>
      <c r="F53" s="30"/>
      <c r="G53" s="51"/>
      <c r="H53" s="30"/>
      <c r="I53" s="51"/>
    </row>
    <row r="54" spans="1:9" s="24" customFormat="1" ht="15.75">
      <c r="A54" s="24" t="s">
        <v>107</v>
      </c>
      <c r="B54" s="31"/>
      <c r="C54" s="48"/>
      <c r="D54" s="30"/>
      <c r="E54" s="30"/>
      <c r="F54" s="30"/>
      <c r="G54" s="51"/>
      <c r="H54" s="30"/>
      <c r="I54" s="51"/>
    </row>
    <row r="55" spans="1:9" s="24" customFormat="1" ht="15.75">
      <c r="A55" s="24" t="s">
        <v>106</v>
      </c>
      <c r="B55" s="31">
        <v>24</v>
      </c>
      <c r="C55" s="48">
        <f>C51</f>
        <v>0.73</v>
      </c>
      <c r="D55" s="30"/>
      <c r="E55" s="48">
        <f>E51</f>
        <v>1.1199055448661885</v>
      </c>
      <c r="F55" s="30"/>
      <c r="G55" s="51">
        <f>G51</f>
        <v>0.73</v>
      </c>
      <c r="H55" s="30"/>
      <c r="I55" s="51">
        <f>I51</f>
        <v>1.1199055448661885</v>
      </c>
    </row>
    <row r="56" spans="2:9" s="24" customFormat="1" ht="7.5" customHeight="1" thickBot="1">
      <c r="B56" s="31"/>
      <c r="C56" s="49"/>
      <c r="D56" s="30"/>
      <c r="E56" s="49"/>
      <c r="F56" s="30"/>
      <c r="G56" s="49"/>
      <c r="H56" s="30"/>
      <c r="I56" s="49"/>
    </row>
    <row r="57" spans="2:9" s="24" customFormat="1" ht="7.5" customHeight="1" thickTop="1">
      <c r="B57" s="31"/>
      <c r="C57" s="30"/>
      <c r="D57" s="30"/>
      <c r="E57" s="30"/>
      <c r="F57" s="30"/>
      <c r="G57" s="30"/>
      <c r="H57" s="30"/>
      <c r="I57" s="30"/>
    </row>
    <row r="58" spans="2:9" s="24" customFormat="1" ht="15.75">
      <c r="B58" s="31"/>
      <c r="C58" s="26"/>
      <c r="D58" s="26"/>
      <c r="E58" s="26"/>
      <c r="F58" s="26"/>
      <c r="G58" s="26"/>
      <c r="H58" s="26"/>
      <c r="I58" s="26"/>
    </row>
    <row r="59" spans="1:9" s="24" customFormat="1" ht="15.75">
      <c r="A59" s="50"/>
      <c r="B59" s="31"/>
      <c r="C59" s="26"/>
      <c r="D59" s="26"/>
      <c r="E59" s="26"/>
      <c r="F59" s="26"/>
      <c r="G59" s="26"/>
      <c r="H59" s="26"/>
      <c r="I59" s="26"/>
    </row>
    <row r="60" s="24" customFormat="1" ht="15.75"/>
    <row r="61" s="24" customFormat="1" ht="15.75"/>
    <row r="62" spans="1:9" s="24" customFormat="1" ht="15.75">
      <c r="A62" s="171" t="s">
        <v>59</v>
      </c>
      <c r="B62" s="171"/>
      <c r="C62" s="171"/>
      <c r="D62" s="171"/>
      <c r="E62" s="171"/>
      <c r="F62" s="171"/>
      <c r="G62" s="171"/>
      <c r="H62" s="171"/>
      <c r="I62" s="171"/>
    </row>
    <row r="63" spans="1:9" s="24" customFormat="1" ht="15.75">
      <c r="A63" s="32" t="s">
        <v>133</v>
      </c>
      <c r="B63" s="32"/>
      <c r="C63" s="32"/>
      <c r="D63" s="32"/>
      <c r="E63" s="32"/>
      <c r="F63" s="32"/>
      <c r="G63" s="32"/>
      <c r="H63" s="32"/>
      <c r="I63" s="32"/>
    </row>
    <row r="64" s="24" customFormat="1" ht="15.75" customHeight="1"/>
    <row r="65" s="24" customFormat="1" ht="15.75">
      <c r="A65" s="59" t="s">
        <v>54</v>
      </c>
    </row>
    <row r="66" spans="2:9" ht="15.75">
      <c r="B66" s="58"/>
      <c r="C66" s="58"/>
      <c r="D66" s="58"/>
      <c r="E66" s="58"/>
      <c r="F66" s="58"/>
      <c r="G66" s="58"/>
      <c r="H66" s="58"/>
      <c r="I66" s="58"/>
    </row>
    <row r="82" spans="3:9" ht="15">
      <c r="C82" s="6"/>
      <c r="E82" s="6"/>
      <c r="G82" s="6"/>
      <c r="I82" s="6"/>
    </row>
    <row r="87" spans="3:9" ht="15">
      <c r="C87" s="7"/>
      <c r="E87" s="7"/>
      <c r="G87" s="7"/>
      <c r="I87" s="7"/>
    </row>
    <row r="90" spans="3:9" ht="15">
      <c r="C90" s="7"/>
      <c r="E90" s="7"/>
      <c r="G90" s="7"/>
      <c r="I90" s="7"/>
    </row>
  </sheetData>
  <mergeCells count="10">
    <mergeCell ref="A62:I62"/>
    <mergeCell ref="C11:E11"/>
    <mergeCell ref="G11:I11"/>
    <mergeCell ref="G12:I12"/>
    <mergeCell ref="C12:E12"/>
    <mergeCell ref="A3:I3"/>
    <mergeCell ref="A1:I1"/>
    <mergeCell ref="A5:I5"/>
    <mergeCell ref="A6:I6"/>
    <mergeCell ref="A2:I2"/>
  </mergeCells>
  <printOptions horizontalCentered="1"/>
  <pageMargins left="0.76" right="0.76" top="0.74" bottom="0.5" header="0.72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8"/>
  <sheetViews>
    <sheetView showGridLines="0" zoomScale="60" zoomScaleNormal="60" workbookViewId="0" topLeftCell="A3">
      <pane ySplit="15" topLeftCell="BM18" activePane="bottomLeft" state="frozen"/>
      <selection pane="topLeft" activeCell="A3" sqref="A3"/>
      <selection pane="bottomLeft" activeCell="D24" sqref="D24"/>
    </sheetView>
  </sheetViews>
  <sheetFormatPr defaultColWidth="9.140625" defaultRowHeight="12.75"/>
  <cols>
    <col min="1" max="1" width="3.7109375" style="1" customWidth="1"/>
    <col min="2" max="2" width="62.8515625" style="1" customWidth="1"/>
    <col min="3" max="3" width="7.421875" style="2" customWidth="1"/>
    <col min="4" max="4" width="17.8515625" style="3" customWidth="1"/>
    <col min="5" max="5" width="5.421875" style="3" customWidth="1"/>
    <col min="6" max="6" width="16.7109375" style="3" customWidth="1"/>
    <col min="7" max="92" width="8.8515625" style="1" customWidth="1"/>
    <col min="93" max="16384" width="9.140625" style="8" customWidth="1"/>
  </cols>
  <sheetData>
    <row r="1" spans="1:8" s="1" customFormat="1" ht="24.75">
      <c r="A1" s="174" t="s">
        <v>60</v>
      </c>
      <c r="B1" s="174"/>
      <c r="C1" s="174"/>
      <c r="D1" s="174"/>
      <c r="E1" s="174"/>
      <c r="F1" s="174"/>
      <c r="G1" s="174"/>
      <c r="H1" s="174"/>
    </row>
    <row r="2" spans="1:94" ht="17.25" customHeight="1">
      <c r="A2" s="167" t="s">
        <v>41</v>
      </c>
      <c r="B2" s="167"/>
      <c r="C2" s="167"/>
      <c r="D2" s="167"/>
      <c r="E2" s="167"/>
      <c r="F2" s="167"/>
      <c r="G2" s="167"/>
      <c r="H2" s="167"/>
      <c r="CO2" s="1"/>
      <c r="CP2" s="1"/>
    </row>
    <row r="3" spans="1:94" ht="15.75" customHeight="1">
      <c r="A3" s="175" t="s">
        <v>42</v>
      </c>
      <c r="B3" s="175"/>
      <c r="C3" s="175"/>
      <c r="D3" s="175"/>
      <c r="E3" s="175"/>
      <c r="F3" s="175"/>
      <c r="G3" s="175"/>
      <c r="H3" s="175"/>
      <c r="CO3" s="1"/>
      <c r="CP3" s="1"/>
    </row>
    <row r="4" spans="1:94" ht="12.75" customHeight="1" thickBot="1">
      <c r="A4" s="15"/>
      <c r="B4" s="15"/>
      <c r="C4" s="15"/>
      <c r="D4" s="15"/>
      <c r="E4" s="15"/>
      <c r="F4" s="15"/>
      <c r="G4" s="15"/>
      <c r="H4" s="15"/>
      <c r="CO4" s="1"/>
      <c r="CP4" s="1"/>
    </row>
    <row r="5" spans="1:8" s="43" customFormat="1" ht="19.5">
      <c r="A5" s="176" t="s">
        <v>62</v>
      </c>
      <c r="B5" s="176"/>
      <c r="C5" s="176"/>
      <c r="D5" s="176"/>
      <c r="E5" s="176"/>
      <c r="F5" s="176"/>
      <c r="G5" s="176"/>
      <c r="H5" s="176"/>
    </row>
    <row r="6" spans="1:8" s="43" customFormat="1" ht="20.25" thickBot="1">
      <c r="A6" s="177" t="str">
        <f>'IS'!A6</f>
        <v>FOR THE QUARTER ENDED 30 SEPTEMBER 2005</v>
      </c>
      <c r="B6" s="177"/>
      <c r="C6" s="177"/>
      <c r="D6" s="177"/>
      <c r="E6" s="177"/>
      <c r="F6" s="177"/>
      <c r="G6" s="177"/>
      <c r="H6" s="177"/>
    </row>
    <row r="7" spans="1:8" s="1" customFormat="1" ht="18.75">
      <c r="A7" s="19"/>
      <c r="B7" s="19"/>
      <c r="C7" s="19"/>
      <c r="D7" s="19"/>
      <c r="E7" s="19"/>
      <c r="F7" s="19"/>
      <c r="G7" s="19"/>
      <c r="H7" s="19"/>
    </row>
    <row r="8" spans="1:8" s="1" customFormat="1" ht="18.75">
      <c r="A8" s="19"/>
      <c r="B8" s="19"/>
      <c r="C8" s="19"/>
      <c r="D8" s="19"/>
      <c r="E8" s="19"/>
      <c r="F8" s="19"/>
      <c r="G8" s="19"/>
      <c r="H8" s="19"/>
    </row>
    <row r="9" spans="1:8" ht="19.5">
      <c r="A9" s="42" t="s">
        <v>96</v>
      </c>
      <c r="B9" s="13"/>
      <c r="C9" s="13"/>
      <c r="D9" s="13"/>
      <c r="E9" s="13"/>
      <c r="F9" s="13"/>
      <c r="G9" s="13"/>
      <c r="H9" s="13"/>
    </row>
    <row r="10" spans="1:8" ht="18.75">
      <c r="A10" s="14"/>
      <c r="B10" s="13"/>
      <c r="C10" s="13"/>
      <c r="D10" s="13"/>
      <c r="E10" s="13"/>
      <c r="F10" s="13"/>
      <c r="G10" s="13"/>
      <c r="H10" s="13"/>
    </row>
    <row r="11" spans="1:8" s="36" customFormat="1" ht="18.75">
      <c r="A11" s="63"/>
      <c r="B11" s="54"/>
      <c r="C11" s="64"/>
      <c r="D11" s="62" t="s">
        <v>51</v>
      </c>
      <c r="E11" s="65"/>
      <c r="F11" s="62" t="s">
        <v>40</v>
      </c>
      <c r="G11" s="54"/>
      <c r="H11" s="54"/>
    </row>
    <row r="12" spans="1:8" s="36" customFormat="1" ht="18.75">
      <c r="A12" s="14"/>
      <c r="B12" s="54"/>
      <c r="C12" s="64"/>
      <c r="D12" s="62"/>
      <c r="E12" s="65"/>
      <c r="F12" s="54"/>
      <c r="G12" s="54"/>
      <c r="H12" s="54"/>
    </row>
    <row r="13" spans="1:8" s="39" customFormat="1" ht="18.75">
      <c r="A13" s="66"/>
      <c r="B13" s="14"/>
      <c r="C13" s="13"/>
      <c r="D13" s="62" t="s">
        <v>93</v>
      </c>
      <c r="E13" s="67"/>
      <c r="F13" s="62" t="s">
        <v>93</v>
      </c>
      <c r="G13" s="14"/>
      <c r="H13" s="14"/>
    </row>
    <row r="14" spans="1:8" s="40" customFormat="1" ht="18.75">
      <c r="A14" s="13"/>
      <c r="B14" s="13"/>
      <c r="C14" s="13"/>
      <c r="D14" s="62" t="s">
        <v>100</v>
      </c>
      <c r="E14" s="62"/>
      <c r="F14" s="62" t="s">
        <v>14</v>
      </c>
      <c r="G14" s="13"/>
      <c r="H14" s="13"/>
    </row>
    <row r="15" spans="1:8" s="40" customFormat="1" ht="18.75">
      <c r="A15" s="13"/>
      <c r="B15" s="13"/>
      <c r="C15" s="13"/>
      <c r="D15" s="62" t="s">
        <v>101</v>
      </c>
      <c r="E15" s="62"/>
      <c r="F15" s="62" t="s">
        <v>15</v>
      </c>
      <c r="G15" s="13"/>
      <c r="H15" s="13"/>
    </row>
    <row r="16" spans="1:8" s="40" customFormat="1" ht="18.75">
      <c r="A16" s="13"/>
      <c r="B16" s="13"/>
      <c r="C16" s="13" t="s">
        <v>13</v>
      </c>
      <c r="D16" s="68" t="str">
        <f>'IS'!C17</f>
        <v>30/09/05</v>
      </c>
      <c r="E16" s="62"/>
      <c r="F16" s="102" t="s">
        <v>115</v>
      </c>
      <c r="G16" s="13"/>
      <c r="H16" s="13"/>
    </row>
    <row r="17" spans="1:8" s="39" customFormat="1" ht="18.75">
      <c r="A17" s="14"/>
      <c r="B17" s="14"/>
      <c r="C17" s="69"/>
      <c r="D17" s="70" t="s">
        <v>0</v>
      </c>
      <c r="E17" s="71"/>
      <c r="F17" s="70" t="s">
        <v>0</v>
      </c>
      <c r="G17" s="14"/>
      <c r="H17" s="14"/>
    </row>
    <row r="18" spans="1:8" s="39" customFormat="1" ht="18.75">
      <c r="A18" s="14"/>
      <c r="B18" s="14"/>
      <c r="C18" s="69"/>
      <c r="D18" s="62"/>
      <c r="E18" s="62"/>
      <c r="F18" s="62"/>
      <c r="G18" s="14"/>
      <c r="H18" s="14"/>
    </row>
    <row r="19" spans="1:8" s="36" customFormat="1" ht="18.75">
      <c r="A19" s="54" t="s">
        <v>43</v>
      </c>
      <c r="B19" s="54"/>
      <c r="C19" s="64"/>
      <c r="D19" s="65"/>
      <c r="E19" s="65"/>
      <c r="F19" s="65"/>
      <c r="G19" s="54"/>
      <c r="H19" s="54"/>
    </row>
    <row r="20" spans="1:8" s="36" customFormat="1" ht="18.75">
      <c r="A20" s="54"/>
      <c r="B20" s="54" t="s">
        <v>44</v>
      </c>
      <c r="C20" s="64"/>
      <c r="D20" s="77">
        <f>20531-4838</f>
        <v>15693</v>
      </c>
      <c r="E20" s="77"/>
      <c r="F20" s="77">
        <v>15458</v>
      </c>
      <c r="G20" s="54"/>
      <c r="H20" s="54"/>
    </row>
    <row r="21" spans="1:8" s="36" customFormat="1" ht="18.75">
      <c r="A21" s="54"/>
      <c r="B21" s="72" t="s">
        <v>45</v>
      </c>
      <c r="C21" s="73"/>
      <c r="D21" s="76">
        <v>34</v>
      </c>
      <c r="E21" s="76"/>
      <c r="F21" s="76">
        <v>34</v>
      </c>
      <c r="G21" s="54"/>
      <c r="H21" s="54"/>
    </row>
    <row r="22" spans="1:8" s="36" customFormat="1" ht="18.75">
      <c r="A22" s="54"/>
      <c r="B22" s="54" t="s">
        <v>86</v>
      </c>
      <c r="C22" s="64"/>
      <c r="D22" s="77">
        <f>7762</f>
        <v>7762</v>
      </c>
      <c r="E22" s="77"/>
      <c r="F22" s="77">
        <f>7762</f>
        <v>7762</v>
      </c>
      <c r="G22" s="54"/>
      <c r="H22" s="54"/>
    </row>
    <row r="23" spans="1:8" s="36" customFormat="1" ht="18.75">
      <c r="A23" s="54"/>
      <c r="B23" s="54" t="s">
        <v>116</v>
      </c>
      <c r="C23" s="64"/>
      <c r="D23" s="77">
        <v>4838</v>
      </c>
      <c r="E23" s="77"/>
      <c r="F23" s="77">
        <v>5117</v>
      </c>
      <c r="G23" s="54"/>
      <c r="H23" s="54"/>
    </row>
    <row r="24" spans="1:8" s="36" customFormat="1" ht="18.75">
      <c r="A24" s="54"/>
      <c r="B24" s="54" t="s">
        <v>117</v>
      </c>
      <c r="C24" s="64"/>
      <c r="D24" s="77">
        <v>0</v>
      </c>
      <c r="E24" s="77"/>
      <c r="F24" s="77">
        <v>205</v>
      </c>
      <c r="G24" s="54"/>
      <c r="H24" s="54"/>
    </row>
    <row r="25" spans="1:8" s="36" customFormat="1" ht="9" customHeight="1">
      <c r="A25" s="54"/>
      <c r="B25" s="54"/>
      <c r="C25" s="64"/>
      <c r="D25" s="77"/>
      <c r="E25" s="77"/>
      <c r="F25" s="77"/>
      <c r="G25" s="54"/>
      <c r="H25" s="54"/>
    </row>
    <row r="26" spans="1:8" s="36" customFormat="1" ht="6" customHeight="1">
      <c r="A26" s="54"/>
      <c r="B26" s="54"/>
      <c r="C26" s="64"/>
      <c r="D26" s="75"/>
      <c r="E26" s="77"/>
      <c r="F26" s="75"/>
      <c r="G26" s="54"/>
      <c r="H26" s="54"/>
    </row>
    <row r="27" spans="1:8" s="36" customFormat="1" ht="18.75">
      <c r="A27" s="54"/>
      <c r="B27" s="54"/>
      <c r="C27" s="64"/>
      <c r="D27" s="76">
        <f>SUM(D20:D26)</f>
        <v>28327</v>
      </c>
      <c r="E27" s="77"/>
      <c r="F27" s="76">
        <f>SUM(F20:F26)</f>
        <v>28576</v>
      </c>
      <c r="G27" s="54"/>
      <c r="H27" s="54"/>
    </row>
    <row r="28" spans="1:8" s="36" customFormat="1" ht="6" customHeight="1">
      <c r="A28" s="54"/>
      <c r="B28" s="54"/>
      <c r="C28" s="64"/>
      <c r="D28" s="152"/>
      <c r="E28" s="77"/>
      <c r="F28" s="152"/>
      <c r="G28" s="54"/>
      <c r="H28" s="54"/>
    </row>
    <row r="29" spans="1:8" s="36" customFormat="1" ht="18.75">
      <c r="A29" s="54" t="s">
        <v>16</v>
      </c>
      <c r="B29" s="54"/>
      <c r="C29" s="64"/>
      <c r="D29" s="77"/>
      <c r="E29" s="77"/>
      <c r="F29" s="77"/>
      <c r="G29" s="54"/>
      <c r="H29" s="54"/>
    </row>
    <row r="30" spans="1:8" s="36" customFormat="1" ht="18.75">
      <c r="A30" s="54"/>
      <c r="B30" s="54" t="s">
        <v>18</v>
      </c>
      <c r="C30" s="64"/>
      <c r="D30" s="77">
        <v>8368</v>
      </c>
      <c r="E30" s="77"/>
      <c r="F30" s="77">
        <v>7073</v>
      </c>
      <c r="G30" s="54"/>
      <c r="H30" s="54"/>
    </row>
    <row r="31" spans="1:8" s="36" customFormat="1" ht="18.75">
      <c r="A31" s="54"/>
      <c r="B31" s="54" t="s">
        <v>108</v>
      </c>
      <c r="C31" s="64"/>
      <c r="D31" s="77">
        <v>1834</v>
      </c>
      <c r="E31" s="77"/>
      <c r="F31" s="77">
        <v>5200</v>
      </c>
      <c r="G31" s="54"/>
      <c r="H31" s="54"/>
    </row>
    <row r="32" spans="1:8" s="36" customFormat="1" ht="18.75">
      <c r="A32" s="54"/>
      <c r="B32" s="54" t="s">
        <v>17</v>
      </c>
      <c r="C32" s="64"/>
      <c r="D32" s="77">
        <v>37454</v>
      </c>
      <c r="E32" s="77"/>
      <c r="F32" s="77">
        <v>31468</v>
      </c>
      <c r="G32" s="54"/>
      <c r="H32" s="54"/>
    </row>
    <row r="33" spans="1:8" s="36" customFormat="1" ht="18.75">
      <c r="A33" s="54"/>
      <c r="B33" s="54" t="s">
        <v>46</v>
      </c>
      <c r="C33" s="64"/>
      <c r="D33" s="77">
        <f>3136</f>
        <v>3136</v>
      </c>
      <c r="E33" s="77"/>
      <c r="F33" s="77">
        <f>1777+2351+1</f>
        <v>4129</v>
      </c>
      <c r="G33" s="54"/>
      <c r="H33" s="54"/>
    </row>
    <row r="34" spans="1:8" s="36" customFormat="1" ht="18.75">
      <c r="A34" s="54"/>
      <c r="B34" s="54" t="s">
        <v>92</v>
      </c>
      <c r="C34" s="64"/>
      <c r="D34" s="77">
        <v>16015</v>
      </c>
      <c r="E34" s="77"/>
      <c r="F34" s="77">
        <f>5524+11121</f>
        <v>16645</v>
      </c>
      <c r="G34" s="54"/>
      <c r="H34" s="54"/>
    </row>
    <row r="35" spans="1:8" s="36" customFormat="1" ht="7.5" customHeight="1">
      <c r="A35" s="54"/>
      <c r="B35" s="54"/>
      <c r="C35" s="64"/>
      <c r="D35" s="77"/>
      <c r="E35" s="153"/>
      <c r="F35" s="154"/>
      <c r="G35" s="54"/>
      <c r="H35" s="54"/>
    </row>
    <row r="36" spans="1:8" s="36" customFormat="1" ht="7.5" customHeight="1">
      <c r="A36" s="54"/>
      <c r="B36" s="54"/>
      <c r="C36" s="64"/>
      <c r="D36" s="75"/>
      <c r="E36" s="153"/>
      <c r="F36" s="155"/>
      <c r="G36" s="54"/>
      <c r="H36" s="54"/>
    </row>
    <row r="37" spans="1:8" s="36" customFormat="1" ht="18.75">
      <c r="A37" s="54"/>
      <c r="B37" s="54" t="s">
        <v>20</v>
      </c>
      <c r="C37" s="64"/>
      <c r="D37" s="76">
        <f>SUM(D30:D36)</f>
        <v>66807</v>
      </c>
      <c r="E37" s="77"/>
      <c r="F37" s="77">
        <f>SUM(F30:F34)</f>
        <v>64515</v>
      </c>
      <c r="G37" s="54"/>
      <c r="H37" s="54"/>
    </row>
    <row r="38" spans="1:8" s="36" customFormat="1" ht="4.5" customHeight="1">
      <c r="A38" s="54"/>
      <c r="B38" s="54"/>
      <c r="C38" s="64"/>
      <c r="D38" s="152"/>
      <c r="E38" s="153"/>
      <c r="F38" s="154"/>
      <c r="G38" s="54"/>
      <c r="H38" s="54"/>
    </row>
    <row r="39" spans="1:8" s="36" customFormat="1" ht="18.75">
      <c r="A39" s="54"/>
      <c r="B39" s="54"/>
      <c r="C39" s="64"/>
      <c r="D39" s="77"/>
      <c r="E39" s="153"/>
      <c r="F39" s="156"/>
      <c r="G39" s="54"/>
      <c r="H39" s="54"/>
    </row>
    <row r="40" spans="1:8" s="36" customFormat="1" ht="18.75">
      <c r="A40" s="54" t="s">
        <v>21</v>
      </c>
      <c r="B40" s="54"/>
      <c r="C40" s="64"/>
      <c r="D40" s="77"/>
      <c r="E40" s="77"/>
      <c r="F40" s="77"/>
      <c r="G40" s="54"/>
      <c r="H40" s="54"/>
    </row>
    <row r="41" spans="1:8" s="36" customFormat="1" ht="18.75">
      <c r="A41" s="54"/>
      <c r="B41" s="54" t="s">
        <v>22</v>
      </c>
      <c r="C41" s="64"/>
      <c r="D41" s="77">
        <v>11108</v>
      </c>
      <c r="E41" s="77"/>
      <c r="F41" s="77">
        <v>10616</v>
      </c>
      <c r="G41" s="54"/>
      <c r="H41" s="54"/>
    </row>
    <row r="42" spans="1:8" s="36" customFormat="1" ht="18.75">
      <c r="A42" s="54"/>
      <c r="B42" s="54" t="s">
        <v>47</v>
      </c>
      <c r="C42" s="64"/>
      <c r="D42" s="77">
        <v>7430</v>
      </c>
      <c r="E42" s="77"/>
      <c r="F42" s="77">
        <f>5921</f>
        <v>5921</v>
      </c>
      <c r="G42" s="54"/>
      <c r="H42" s="54"/>
    </row>
    <row r="43" spans="1:8" s="36" customFormat="1" ht="18.75">
      <c r="A43" s="54"/>
      <c r="B43" s="54" t="s">
        <v>48</v>
      </c>
      <c r="C43" s="64"/>
      <c r="D43" s="77">
        <v>-1678</v>
      </c>
      <c r="E43" s="77"/>
      <c r="F43" s="77">
        <v>446</v>
      </c>
      <c r="G43" s="54"/>
      <c r="H43" s="54"/>
    </row>
    <row r="44" spans="1:8" s="36" customFormat="1" ht="18.75">
      <c r="A44" s="54"/>
      <c r="B44" s="54" t="s">
        <v>49</v>
      </c>
      <c r="C44" s="64">
        <v>21</v>
      </c>
      <c r="D44" s="77">
        <v>5450</v>
      </c>
      <c r="E44" s="77"/>
      <c r="F44" s="77">
        <v>4860</v>
      </c>
      <c r="G44" s="54"/>
      <c r="H44" s="54"/>
    </row>
    <row r="45" spans="1:8" s="36" customFormat="1" ht="7.5" customHeight="1">
      <c r="A45" s="54"/>
      <c r="B45" s="54"/>
      <c r="C45" s="64"/>
      <c r="D45" s="77"/>
      <c r="E45" s="153"/>
      <c r="F45" s="154"/>
      <c r="G45" s="54"/>
      <c r="H45" s="54"/>
    </row>
    <row r="46" spans="1:8" s="36" customFormat="1" ht="7.5" customHeight="1">
      <c r="A46" s="54"/>
      <c r="B46" s="54"/>
      <c r="C46" s="64"/>
      <c r="D46" s="157"/>
      <c r="E46" s="153"/>
      <c r="F46" s="155"/>
      <c r="G46" s="54"/>
      <c r="H46" s="54"/>
    </row>
    <row r="47" spans="1:8" s="36" customFormat="1" ht="18.75">
      <c r="A47" s="54"/>
      <c r="B47" s="54" t="s">
        <v>23</v>
      </c>
      <c r="C47" s="64"/>
      <c r="D47" s="76">
        <f>SUM(D41:D44)</f>
        <v>22310</v>
      </c>
      <c r="E47" s="77"/>
      <c r="F47" s="77">
        <f>SUM(F41:F44)</f>
        <v>21843</v>
      </c>
      <c r="G47" s="54"/>
      <c r="H47" s="54"/>
    </row>
    <row r="48" spans="1:8" s="36" customFormat="1" ht="7.5" customHeight="1">
      <c r="A48" s="54"/>
      <c r="B48" s="54"/>
      <c r="C48" s="64"/>
      <c r="D48" s="154"/>
      <c r="E48" s="153"/>
      <c r="F48" s="154"/>
      <c r="G48" s="54"/>
      <c r="H48" s="54"/>
    </row>
    <row r="49" spans="1:8" s="36" customFormat="1" ht="8.25" customHeight="1">
      <c r="A49" s="54"/>
      <c r="B49" s="54"/>
      <c r="C49" s="64"/>
      <c r="D49" s="155"/>
      <c r="E49" s="153"/>
      <c r="F49" s="155"/>
      <c r="G49" s="54"/>
      <c r="H49" s="54"/>
    </row>
    <row r="50" spans="1:8" s="36" customFormat="1" ht="18.75">
      <c r="A50" s="54" t="s">
        <v>119</v>
      </c>
      <c r="B50" s="54"/>
      <c r="C50" s="64"/>
      <c r="D50" s="77">
        <f>D37-D47</f>
        <v>44497</v>
      </c>
      <c r="E50" s="77"/>
      <c r="F50" s="77">
        <f>F37-F47</f>
        <v>42672</v>
      </c>
      <c r="G50" s="54"/>
      <c r="H50" s="54"/>
    </row>
    <row r="51" spans="1:8" s="36" customFormat="1" ht="6" customHeight="1">
      <c r="A51" s="54"/>
      <c r="B51" s="54"/>
      <c r="C51" s="64"/>
      <c r="D51" s="154"/>
      <c r="E51" s="153"/>
      <c r="F51" s="154"/>
      <c r="G51" s="54"/>
      <c r="H51" s="54"/>
    </row>
    <row r="52" spans="1:8" s="36" customFormat="1" ht="6.75" customHeight="1">
      <c r="A52" s="54"/>
      <c r="B52" s="54"/>
      <c r="C52" s="64"/>
      <c r="D52" s="155"/>
      <c r="E52" s="153"/>
      <c r="F52" s="155"/>
      <c r="G52" s="54"/>
      <c r="H52" s="54"/>
    </row>
    <row r="53" spans="1:8" s="36" customFormat="1" ht="18.75">
      <c r="A53" s="54"/>
      <c r="B53" s="54"/>
      <c r="C53" s="64"/>
      <c r="D53" s="77">
        <f>D50+D27</f>
        <v>72824</v>
      </c>
      <c r="E53" s="77"/>
      <c r="F53" s="77">
        <f>F50+F27</f>
        <v>71248</v>
      </c>
      <c r="G53" s="54"/>
      <c r="H53" s="54"/>
    </row>
    <row r="54" spans="1:8" s="36" customFormat="1" ht="7.5" customHeight="1" thickBot="1">
      <c r="A54" s="54"/>
      <c r="B54" s="54"/>
      <c r="C54" s="64"/>
      <c r="D54" s="158"/>
      <c r="E54" s="153"/>
      <c r="F54" s="158"/>
      <c r="G54" s="54"/>
      <c r="H54" s="54"/>
    </row>
    <row r="55" spans="1:8" s="36" customFormat="1" ht="18.75">
      <c r="A55" s="54"/>
      <c r="B55" s="54"/>
      <c r="C55" s="64"/>
      <c r="D55" s="77"/>
      <c r="E55" s="77"/>
      <c r="F55" s="77"/>
      <c r="G55" s="54"/>
      <c r="H55" s="54"/>
    </row>
    <row r="56" spans="1:8" s="36" customFormat="1" ht="18.75">
      <c r="A56" s="54" t="s">
        <v>24</v>
      </c>
      <c r="B56" s="54"/>
      <c r="C56" s="64"/>
      <c r="D56" s="77">
        <v>114340</v>
      </c>
      <c r="E56" s="77"/>
      <c r="F56" s="77">
        <v>114340</v>
      </c>
      <c r="G56" s="54"/>
      <c r="H56" s="54"/>
    </row>
    <row r="57" spans="1:8" s="36" customFormat="1" ht="18.75">
      <c r="A57" s="54" t="s">
        <v>111</v>
      </c>
      <c r="B57" s="54"/>
      <c r="C57" s="64"/>
      <c r="D57" s="77">
        <v>-341</v>
      </c>
      <c r="E57" s="77"/>
      <c r="F57" s="77">
        <v>-330</v>
      </c>
      <c r="G57" s="54"/>
      <c r="H57" s="54"/>
    </row>
    <row r="58" spans="1:8" s="36" customFormat="1" ht="18.75">
      <c r="A58" s="180" t="s">
        <v>25</v>
      </c>
      <c r="B58" s="180"/>
      <c r="C58" s="64"/>
      <c r="D58" s="77">
        <f>CIE!K25+CIE!I25+CIE!E25</f>
        <v>-54684</v>
      </c>
      <c r="E58" s="77"/>
      <c r="F58" s="77">
        <v>-56339</v>
      </c>
      <c r="G58" s="54"/>
      <c r="H58" s="54"/>
    </row>
    <row r="59" spans="1:8" s="36" customFormat="1" ht="5.25" customHeight="1">
      <c r="A59" s="54"/>
      <c r="B59" s="54"/>
      <c r="C59" s="64"/>
      <c r="D59" s="152"/>
      <c r="E59" s="153"/>
      <c r="F59" s="154"/>
      <c r="G59" s="54"/>
      <c r="H59" s="54"/>
    </row>
    <row r="60" spans="1:8" s="36" customFormat="1" ht="8.25" customHeight="1">
      <c r="A60" s="54"/>
      <c r="B60" s="54"/>
      <c r="C60" s="64"/>
      <c r="D60" s="77"/>
      <c r="E60" s="153"/>
      <c r="F60" s="155"/>
      <c r="G60" s="54"/>
      <c r="H60" s="54"/>
    </row>
    <row r="61" spans="1:8" s="36" customFormat="1" ht="18.75">
      <c r="A61" s="54" t="s">
        <v>26</v>
      </c>
      <c r="B61" s="54"/>
      <c r="C61" s="64"/>
      <c r="D61" s="77">
        <f>SUM(D56:D59)</f>
        <v>59315</v>
      </c>
      <c r="E61" s="77"/>
      <c r="F61" s="77">
        <f>SUM(F56:F59)</f>
        <v>57671</v>
      </c>
      <c r="G61" s="54"/>
      <c r="H61" s="54"/>
    </row>
    <row r="62" spans="1:8" s="36" customFormat="1" ht="18.75">
      <c r="A62" s="54" t="s">
        <v>87</v>
      </c>
      <c r="B62" s="54"/>
      <c r="C62" s="64"/>
      <c r="D62" s="77">
        <v>4070</v>
      </c>
      <c r="E62" s="77"/>
      <c r="F62" s="77">
        <v>3950</v>
      </c>
      <c r="G62" s="54"/>
      <c r="H62" s="54"/>
    </row>
    <row r="63" spans="1:8" s="36" customFormat="1" ht="5.25" customHeight="1">
      <c r="A63" s="54"/>
      <c r="B63" s="54"/>
      <c r="C63" s="64"/>
      <c r="D63" s="152"/>
      <c r="E63" s="77"/>
      <c r="F63" s="152"/>
      <c r="G63" s="54"/>
      <c r="H63" s="54"/>
    </row>
    <row r="64" spans="1:8" s="36" customFormat="1" ht="5.25" customHeight="1">
      <c r="A64" s="54"/>
      <c r="B64" s="54"/>
      <c r="C64" s="64"/>
      <c r="D64" s="76"/>
      <c r="E64" s="77"/>
      <c r="F64" s="76"/>
      <c r="G64" s="54"/>
      <c r="H64" s="54"/>
    </row>
    <row r="65" spans="1:8" s="36" customFormat="1" ht="18.75">
      <c r="A65" s="54"/>
      <c r="B65" s="54"/>
      <c r="C65" s="64"/>
      <c r="D65" s="77">
        <f>SUM(D61:D62)</f>
        <v>63385</v>
      </c>
      <c r="E65" s="77"/>
      <c r="F65" s="77">
        <f>SUM(F61:F62)</f>
        <v>61621</v>
      </c>
      <c r="G65" s="54"/>
      <c r="H65" s="54"/>
    </row>
    <row r="66" spans="1:8" s="36" customFormat="1" ht="6.75" customHeight="1">
      <c r="A66" s="54"/>
      <c r="B66" s="54"/>
      <c r="C66" s="64"/>
      <c r="D66" s="152"/>
      <c r="E66" s="77"/>
      <c r="F66" s="152"/>
      <c r="G66" s="54"/>
      <c r="H66" s="54"/>
    </row>
    <row r="67" spans="1:8" s="36" customFormat="1" ht="18.75">
      <c r="A67" s="54" t="s">
        <v>32</v>
      </c>
      <c r="B67" s="54"/>
      <c r="C67" s="64"/>
      <c r="D67" s="77"/>
      <c r="E67" s="77"/>
      <c r="F67" s="77"/>
      <c r="G67" s="54"/>
      <c r="H67" s="54"/>
    </row>
    <row r="68" spans="1:8" s="36" customFormat="1" ht="18.75">
      <c r="A68" s="54"/>
      <c r="B68" s="54" t="s">
        <v>50</v>
      </c>
      <c r="C68" s="64">
        <v>21</v>
      </c>
      <c r="D68" s="77">
        <v>4650</v>
      </c>
      <c r="E68" s="77"/>
      <c r="F68" s="77">
        <f>7633-3000</f>
        <v>4633</v>
      </c>
      <c r="G68" s="54"/>
      <c r="H68" s="54"/>
    </row>
    <row r="69" spans="1:8" s="36" customFormat="1" ht="18.75">
      <c r="A69" s="54"/>
      <c r="B69" s="54" t="s">
        <v>118</v>
      </c>
      <c r="C69" s="64"/>
      <c r="D69" s="77">
        <v>3000</v>
      </c>
      <c r="E69" s="77"/>
      <c r="F69" s="77">
        <v>3000</v>
      </c>
      <c r="G69" s="54"/>
      <c r="H69" s="54"/>
    </row>
    <row r="70" spans="1:8" s="36" customFormat="1" ht="18.75">
      <c r="A70" s="54"/>
      <c r="B70" s="54" t="s">
        <v>52</v>
      </c>
      <c r="C70" s="64"/>
      <c r="D70" s="77">
        <v>1789</v>
      </c>
      <c r="E70" s="77"/>
      <c r="F70" s="77">
        <v>1994</v>
      </c>
      <c r="G70" s="54"/>
      <c r="H70" s="54"/>
    </row>
    <row r="71" spans="1:8" s="36" customFormat="1" ht="7.5" customHeight="1">
      <c r="A71" s="54"/>
      <c r="B71" s="54"/>
      <c r="C71" s="64"/>
      <c r="D71" s="152"/>
      <c r="E71" s="153"/>
      <c r="F71" s="154"/>
      <c r="G71" s="54"/>
      <c r="H71" s="54"/>
    </row>
    <row r="72" spans="1:8" s="36" customFormat="1" ht="6" customHeight="1">
      <c r="A72" s="54"/>
      <c r="B72" s="54"/>
      <c r="C72" s="64"/>
      <c r="D72" s="155"/>
      <c r="E72" s="153"/>
      <c r="F72" s="155"/>
      <c r="G72" s="54"/>
      <c r="H72" s="54"/>
    </row>
    <row r="73" spans="1:8" s="36" customFormat="1" ht="18.75">
      <c r="A73" s="54"/>
      <c r="B73" s="54" t="s">
        <v>31</v>
      </c>
      <c r="C73" s="64"/>
      <c r="D73" s="77">
        <f>SUM(D68:D70)</f>
        <v>9439</v>
      </c>
      <c r="E73" s="77"/>
      <c r="F73" s="77">
        <f>SUM(F68:F70)</f>
        <v>9627</v>
      </c>
      <c r="G73" s="54"/>
      <c r="H73" s="54"/>
    </row>
    <row r="74" spans="1:8" s="36" customFormat="1" ht="4.5" customHeight="1">
      <c r="A74" s="54"/>
      <c r="B74" s="54"/>
      <c r="C74" s="64"/>
      <c r="D74" s="154"/>
      <c r="E74" s="153"/>
      <c r="F74" s="154"/>
      <c r="G74" s="54"/>
      <c r="H74" s="54"/>
    </row>
    <row r="75" spans="1:8" s="36" customFormat="1" ht="6" customHeight="1">
      <c r="A75" s="54"/>
      <c r="B75" s="54"/>
      <c r="C75" s="64"/>
      <c r="D75" s="156"/>
      <c r="E75" s="153"/>
      <c r="F75" s="156"/>
      <c r="G75" s="54"/>
      <c r="H75" s="54"/>
    </row>
    <row r="76" spans="1:8" s="36" customFormat="1" ht="18.75">
      <c r="A76" s="54"/>
      <c r="B76" s="54"/>
      <c r="C76" s="64"/>
      <c r="D76" s="77">
        <f>D65+D73</f>
        <v>72824</v>
      </c>
      <c r="E76" s="77"/>
      <c r="F76" s="77">
        <f>F65+F73</f>
        <v>71248</v>
      </c>
      <c r="G76" s="54"/>
      <c r="H76" s="54"/>
    </row>
    <row r="77" spans="1:8" s="36" customFormat="1" ht="7.5" customHeight="1" thickBot="1">
      <c r="A77" s="54"/>
      <c r="B77" s="54"/>
      <c r="C77" s="64"/>
      <c r="D77" s="158"/>
      <c r="E77" s="153"/>
      <c r="F77" s="158"/>
      <c r="G77" s="54"/>
      <c r="H77" s="54"/>
    </row>
    <row r="78" spans="1:8" s="36" customFormat="1" ht="18.75">
      <c r="A78" s="54"/>
      <c r="B78" s="54"/>
      <c r="C78" s="64"/>
      <c r="D78" s="77"/>
      <c r="E78" s="77"/>
      <c r="F78" s="77"/>
      <c r="G78" s="54"/>
      <c r="H78" s="54"/>
    </row>
    <row r="79" spans="1:8" s="36" customFormat="1" ht="18.75">
      <c r="A79" s="54" t="s">
        <v>109</v>
      </c>
      <c r="B79" s="54"/>
      <c r="C79" s="64"/>
      <c r="D79" s="160">
        <f>(D61-D22)/(D56/0.5)</f>
        <v>0.22543729228616408</v>
      </c>
      <c r="E79" s="160"/>
      <c r="F79" s="160">
        <f>(F61-F22)/(F56/0.5)</f>
        <v>0.21824820710162673</v>
      </c>
      <c r="G79" s="54"/>
      <c r="H79" s="54"/>
    </row>
    <row r="80" spans="1:8" s="36" customFormat="1" ht="7.5" customHeight="1" thickBot="1">
      <c r="A80" s="54"/>
      <c r="B80" s="54"/>
      <c r="C80" s="64"/>
      <c r="D80" s="159"/>
      <c r="E80" s="153"/>
      <c r="F80" s="159"/>
      <c r="G80" s="54"/>
      <c r="H80" s="54"/>
    </row>
    <row r="81" spans="1:8" s="36" customFormat="1" ht="19.5" thickTop="1">
      <c r="A81" s="54"/>
      <c r="B81" s="54"/>
      <c r="C81" s="64"/>
      <c r="D81" s="79"/>
      <c r="E81" s="78"/>
      <c r="F81" s="79"/>
      <c r="G81" s="54"/>
      <c r="H81" s="54"/>
    </row>
    <row r="82" spans="1:8" s="36" customFormat="1" ht="18.75">
      <c r="A82" s="54"/>
      <c r="B82" s="54"/>
      <c r="C82" s="64"/>
      <c r="D82" s="79"/>
      <c r="E82" s="78"/>
      <c r="F82" s="79"/>
      <c r="G82" s="54"/>
      <c r="H82" s="54"/>
    </row>
    <row r="83" spans="1:8" s="36" customFormat="1" ht="18.75">
      <c r="A83" s="165" t="s">
        <v>53</v>
      </c>
      <c r="B83" s="165"/>
      <c r="C83" s="165"/>
      <c r="D83" s="165"/>
      <c r="E83" s="165"/>
      <c r="F83" s="165"/>
      <c r="G83" s="165"/>
      <c r="H83" s="165"/>
    </row>
    <row r="84" spans="1:8" s="36" customFormat="1" ht="18.75">
      <c r="A84" s="80" t="s">
        <v>133</v>
      </c>
      <c r="B84" s="80"/>
      <c r="C84" s="80"/>
      <c r="D84" s="80"/>
      <c r="E84" s="80"/>
      <c r="F84" s="80"/>
      <c r="G84" s="80"/>
      <c r="H84" s="80"/>
    </row>
    <row r="85" spans="1:8" s="36" customFormat="1" ht="18.75">
      <c r="A85" s="54"/>
      <c r="B85" s="54"/>
      <c r="C85" s="64"/>
      <c r="D85" s="79"/>
      <c r="E85" s="78"/>
      <c r="F85" s="79"/>
      <c r="G85" s="54"/>
      <c r="H85" s="54"/>
    </row>
    <row r="86" spans="1:8" s="36" customFormat="1" ht="18.75">
      <c r="A86" s="181" t="s">
        <v>54</v>
      </c>
      <c r="B86" s="181"/>
      <c r="C86" s="181"/>
      <c r="D86" s="181"/>
      <c r="E86" s="181"/>
      <c r="F86" s="181"/>
      <c r="G86" s="181"/>
      <c r="H86" s="181"/>
    </row>
    <row r="87" spans="2:8" s="36" customFormat="1" ht="16.5">
      <c r="B87" s="37"/>
      <c r="C87" s="38"/>
      <c r="D87" s="38"/>
      <c r="E87" s="38"/>
      <c r="F87" s="38"/>
      <c r="G87" s="38"/>
      <c r="H87" s="38"/>
    </row>
    <row r="88" spans="1:8" ht="15">
      <c r="A88" s="178"/>
      <c r="B88" s="179"/>
      <c r="C88" s="179"/>
      <c r="D88" s="179"/>
      <c r="E88" s="179"/>
      <c r="F88" s="179"/>
      <c r="G88" s="179"/>
      <c r="H88" s="179"/>
    </row>
  </sheetData>
  <mergeCells count="9">
    <mergeCell ref="A6:H6"/>
    <mergeCell ref="A88:H88"/>
    <mergeCell ref="A58:B58"/>
    <mergeCell ref="A86:H86"/>
    <mergeCell ref="A83:H83"/>
    <mergeCell ref="A1:H1"/>
    <mergeCell ref="A2:H2"/>
    <mergeCell ref="A3:H3"/>
    <mergeCell ref="A5:H5"/>
  </mergeCells>
  <printOptions horizontalCentered="1"/>
  <pageMargins left="0.89" right="0.75" top="0.61" bottom="0.79" header="0.63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2"/>
  <sheetViews>
    <sheetView showGridLines="0" zoomScale="65" zoomScaleNormal="65" zoomScaleSheetLayoutView="75" workbookViewId="0" topLeftCell="A1">
      <pane ySplit="14" topLeftCell="BM19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47.140625" style="8" customWidth="1"/>
    <col min="2" max="2" width="2.7109375" style="8" customWidth="1"/>
    <col min="3" max="3" width="15.00390625" style="20" customWidth="1"/>
    <col min="4" max="4" width="2.7109375" style="8" customWidth="1"/>
    <col min="5" max="5" width="14.00390625" style="8" customWidth="1"/>
    <col min="6" max="6" width="3.28125" style="8" customWidth="1"/>
    <col min="7" max="7" width="14.00390625" style="8" customWidth="1"/>
    <col min="8" max="8" width="3.140625" style="8" customWidth="1"/>
    <col min="9" max="9" width="22.00390625" style="8" customWidth="1"/>
    <col min="10" max="10" width="3.57421875" style="8" customWidth="1"/>
    <col min="11" max="11" width="20.140625" style="8" bestFit="1" customWidth="1"/>
    <col min="12" max="12" width="3.140625" style="8" customWidth="1"/>
    <col min="13" max="13" width="17.57421875" style="8" customWidth="1"/>
    <col min="14" max="15" width="9.140625" style="8" customWidth="1"/>
    <col min="16" max="16" width="7.28125" style="8" customWidth="1"/>
    <col min="17" max="16384" width="9.140625" style="8" customWidth="1"/>
  </cols>
  <sheetData>
    <row r="1" spans="1:13" s="1" customFormat="1" ht="24.75">
      <c r="A1" s="174" t="s">
        <v>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99" ht="18.7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7.25" customHeight="1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13" s="54" customFormat="1" ht="18.75">
      <c r="A5" s="169" t="s">
        <v>62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s="54" customFormat="1" ht="19.5" thickBot="1">
      <c r="A6" s="170" t="str">
        <f>'IS'!A6</f>
        <v>FOR THE QUARTER ENDED 30 SEPTEMBER 2005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3" s="36" customFormat="1" ht="16.5">
      <c r="A7" s="39"/>
      <c r="C7" s="38"/>
    </row>
    <row r="8" s="36" customFormat="1" ht="16.5">
      <c r="C8" s="38"/>
    </row>
    <row r="9" spans="1:13" s="36" customFormat="1" ht="18.75">
      <c r="A9" s="14" t="s">
        <v>97</v>
      </c>
      <c r="B9" s="54"/>
      <c r="C9" s="65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4" customFormat="1" ht="18.75">
      <c r="A10" s="72"/>
      <c r="B10" s="72"/>
      <c r="C10" s="74"/>
      <c r="D10" s="72"/>
      <c r="E10" s="68"/>
      <c r="F10" s="68"/>
      <c r="G10" s="68"/>
      <c r="H10" s="72"/>
      <c r="I10" s="72"/>
      <c r="J10" s="72"/>
      <c r="K10" s="54"/>
      <c r="L10" s="72"/>
      <c r="M10" s="74"/>
    </row>
    <row r="11" spans="1:13" s="24" customFormat="1" ht="18.75">
      <c r="A11" s="73"/>
      <c r="B11" s="73"/>
      <c r="C11" s="81"/>
      <c r="D11" s="73"/>
      <c r="E11" s="166" t="s">
        <v>120</v>
      </c>
      <c r="F11" s="166"/>
      <c r="G11" s="166"/>
      <c r="H11" s="166"/>
      <c r="I11" s="166"/>
      <c r="J11" s="68"/>
      <c r="K11" s="68"/>
      <c r="L11" s="73"/>
      <c r="M11" s="81"/>
    </row>
    <row r="12" spans="1:13" s="24" customFormat="1" ht="18.75">
      <c r="A12" s="73"/>
      <c r="B12" s="73"/>
      <c r="C12" s="68" t="s">
        <v>27</v>
      </c>
      <c r="D12" s="73"/>
      <c r="E12" s="68" t="s">
        <v>27</v>
      </c>
      <c r="F12" s="68"/>
      <c r="G12" s="68" t="s">
        <v>112</v>
      </c>
      <c r="H12" s="73"/>
      <c r="I12" s="19" t="s">
        <v>58</v>
      </c>
      <c r="J12" s="19"/>
      <c r="K12" s="68" t="s">
        <v>55</v>
      </c>
      <c r="L12" s="19"/>
      <c r="M12" s="68"/>
    </row>
    <row r="13" spans="1:13" s="24" customFormat="1" ht="18.75">
      <c r="A13" s="73"/>
      <c r="B13" s="73"/>
      <c r="C13" s="68" t="s">
        <v>28</v>
      </c>
      <c r="D13" s="73"/>
      <c r="E13" s="68" t="s">
        <v>38</v>
      </c>
      <c r="F13" s="68"/>
      <c r="G13" s="68" t="s">
        <v>113</v>
      </c>
      <c r="H13" s="73"/>
      <c r="I13" s="19" t="s">
        <v>57</v>
      </c>
      <c r="J13" s="19"/>
      <c r="K13" s="68" t="s">
        <v>56</v>
      </c>
      <c r="L13" s="19"/>
      <c r="M13" s="68" t="s">
        <v>29</v>
      </c>
    </row>
    <row r="14" spans="1:13" s="24" customFormat="1" ht="18.75">
      <c r="A14" s="73"/>
      <c r="B14" s="73"/>
      <c r="C14" s="70" t="s">
        <v>0</v>
      </c>
      <c r="D14" s="82"/>
      <c r="E14" s="70" t="s">
        <v>0</v>
      </c>
      <c r="F14" s="71"/>
      <c r="G14" s="70" t="s">
        <v>0</v>
      </c>
      <c r="H14" s="82"/>
      <c r="I14" s="70" t="s">
        <v>0</v>
      </c>
      <c r="J14" s="71"/>
      <c r="K14" s="70" t="s">
        <v>0</v>
      </c>
      <c r="L14" s="83"/>
      <c r="M14" s="70" t="s">
        <v>0</v>
      </c>
    </row>
    <row r="15" spans="1:13" s="24" customFormat="1" ht="18.75">
      <c r="A15" s="73"/>
      <c r="B15" s="73"/>
      <c r="C15" s="71"/>
      <c r="D15" s="82"/>
      <c r="E15" s="71"/>
      <c r="F15" s="71"/>
      <c r="G15" s="71"/>
      <c r="H15" s="82"/>
      <c r="I15" s="71"/>
      <c r="J15" s="71"/>
      <c r="K15" s="71"/>
      <c r="L15" s="83"/>
      <c r="M15" s="71"/>
    </row>
    <row r="16" spans="1:13" s="24" customFormat="1" ht="18.75">
      <c r="A16" s="104" t="s">
        <v>128</v>
      </c>
      <c r="B16" s="73"/>
      <c r="C16" s="71"/>
      <c r="D16" s="82"/>
      <c r="E16" s="71"/>
      <c r="F16" s="71"/>
      <c r="G16" s="71"/>
      <c r="H16" s="82"/>
      <c r="I16" s="71"/>
      <c r="J16" s="71"/>
      <c r="K16" s="71"/>
      <c r="L16" s="83"/>
      <c r="M16" s="71"/>
    </row>
    <row r="17" spans="1:13" s="24" customFormat="1" ht="18.75">
      <c r="A17" s="72"/>
      <c r="B17" s="72"/>
      <c r="C17" s="84"/>
      <c r="D17" s="72"/>
      <c r="E17" s="72"/>
      <c r="F17" s="72"/>
      <c r="G17" s="72"/>
      <c r="H17" s="72"/>
      <c r="I17" s="73"/>
      <c r="J17" s="73"/>
      <c r="K17" s="74"/>
      <c r="L17" s="72"/>
      <c r="M17" s="74"/>
    </row>
    <row r="18" spans="1:14" s="24" customFormat="1" ht="18.75">
      <c r="A18" s="72" t="s">
        <v>129</v>
      </c>
      <c r="B18" s="72"/>
      <c r="C18" s="147">
        <v>114340</v>
      </c>
      <c r="D18" s="105"/>
      <c r="E18" s="105">
        <v>7649</v>
      </c>
      <c r="F18" s="105"/>
      <c r="G18" s="105">
        <v>-330</v>
      </c>
      <c r="H18" s="105"/>
      <c r="I18" s="103">
        <v>347</v>
      </c>
      <c r="J18" s="103"/>
      <c r="K18" s="105">
        <v>-64335</v>
      </c>
      <c r="L18" s="105"/>
      <c r="M18" s="105">
        <f>SUM(C18:K18)</f>
        <v>57671</v>
      </c>
      <c r="N18" s="47"/>
    </row>
    <row r="19" spans="1:13" s="24" customFormat="1" ht="18.75">
      <c r="A19" s="72"/>
      <c r="B19" s="72"/>
      <c r="C19" s="87"/>
      <c r="D19" s="76"/>
      <c r="E19" s="76"/>
      <c r="F19" s="76"/>
      <c r="G19" s="76"/>
      <c r="H19" s="76"/>
      <c r="I19" s="88"/>
      <c r="J19" s="88"/>
      <c r="K19" s="76"/>
      <c r="L19" s="76"/>
      <c r="M19" s="76"/>
    </row>
    <row r="20" spans="1:13" s="24" customFormat="1" ht="18.75">
      <c r="A20" s="72" t="s">
        <v>12</v>
      </c>
      <c r="B20" s="72"/>
      <c r="C20" s="87">
        <v>0</v>
      </c>
      <c r="D20" s="76"/>
      <c r="E20" s="76">
        <v>0</v>
      </c>
      <c r="F20" s="76"/>
      <c r="G20" s="76">
        <v>0</v>
      </c>
      <c r="H20" s="76"/>
      <c r="I20" s="88">
        <v>0</v>
      </c>
      <c r="J20" s="88"/>
      <c r="K20" s="76">
        <f>'IS'!G47</f>
        <v>1655</v>
      </c>
      <c r="L20" s="76"/>
      <c r="M20" s="105">
        <f>SUM(C20:K20)</f>
        <v>1655</v>
      </c>
    </row>
    <row r="21" spans="1:13" s="24" customFormat="1" ht="18.75">
      <c r="A21" s="72"/>
      <c r="B21" s="72"/>
      <c r="C21" s="87"/>
      <c r="D21" s="76"/>
      <c r="E21" s="76"/>
      <c r="F21" s="76"/>
      <c r="G21" s="76"/>
      <c r="H21" s="76"/>
      <c r="I21" s="88"/>
      <c r="J21" s="88"/>
      <c r="K21" s="76"/>
      <c r="L21" s="76"/>
      <c r="M21" s="105"/>
    </row>
    <row r="22" spans="1:13" s="24" customFormat="1" ht="18.75">
      <c r="A22" s="72" t="s">
        <v>114</v>
      </c>
      <c r="B22" s="72"/>
      <c r="C22" s="87">
        <v>0</v>
      </c>
      <c r="D22" s="76"/>
      <c r="E22" s="76">
        <v>0</v>
      </c>
      <c r="F22" s="76"/>
      <c r="G22" s="76">
        <v>-11</v>
      </c>
      <c r="H22" s="76"/>
      <c r="I22" s="88">
        <v>0</v>
      </c>
      <c r="J22" s="88"/>
      <c r="K22" s="76">
        <v>0</v>
      </c>
      <c r="L22" s="76"/>
      <c r="M22" s="105">
        <f>SUM(C22:K22)</f>
        <v>-11</v>
      </c>
    </row>
    <row r="23" spans="1:13" s="24" customFormat="1" ht="18.75">
      <c r="A23" s="89"/>
      <c r="B23" s="72"/>
      <c r="C23" s="90"/>
      <c r="D23" s="72"/>
      <c r="E23" s="74"/>
      <c r="F23" s="74"/>
      <c r="G23" s="74"/>
      <c r="H23" s="72"/>
      <c r="I23" s="73"/>
      <c r="J23" s="73"/>
      <c r="K23" s="74"/>
      <c r="L23" s="72"/>
      <c r="M23" s="74"/>
    </row>
    <row r="24" spans="1:13" s="24" customFormat="1" ht="18.75">
      <c r="A24" s="72"/>
      <c r="B24" s="72"/>
      <c r="C24" s="84"/>
      <c r="D24" s="72"/>
      <c r="E24" s="91"/>
      <c r="F24" s="74"/>
      <c r="G24" s="91"/>
      <c r="H24" s="72"/>
      <c r="I24" s="92"/>
      <c r="J24" s="72"/>
      <c r="K24" s="91"/>
      <c r="L24" s="72"/>
      <c r="M24" s="91"/>
    </row>
    <row r="25" spans="1:16" s="24" customFormat="1" ht="18.75">
      <c r="A25" s="72" t="s">
        <v>130</v>
      </c>
      <c r="B25" s="72"/>
      <c r="C25" s="76">
        <f>SUM(C18:C23)</f>
        <v>114340</v>
      </c>
      <c r="D25" s="76"/>
      <c r="E25" s="76">
        <f>SUM(E18:E23)</f>
        <v>7649</v>
      </c>
      <c r="F25" s="76"/>
      <c r="G25" s="76">
        <f>SUM(G18:G23)</f>
        <v>-341</v>
      </c>
      <c r="H25" s="76"/>
      <c r="I25" s="76">
        <f>SUM(I18:I23)</f>
        <v>347</v>
      </c>
      <c r="J25" s="76"/>
      <c r="K25" s="76">
        <f>SUM(K18:K23)</f>
        <v>-62680</v>
      </c>
      <c r="L25" s="76"/>
      <c r="M25" s="76">
        <f>SUM(M18:M23)</f>
        <v>59315</v>
      </c>
      <c r="P25" s="47" t="str">
        <f>IF(M25-'BS'!D61=0,"{ok}","{error}")</f>
        <v>{ok}</v>
      </c>
    </row>
    <row r="26" spans="1:13" s="24" customFormat="1" ht="7.5" customHeight="1" thickBot="1">
      <c r="A26" s="93"/>
      <c r="B26" s="72"/>
      <c r="C26" s="161"/>
      <c r="D26" s="76"/>
      <c r="E26" s="161"/>
      <c r="F26" s="76"/>
      <c r="G26" s="161"/>
      <c r="H26" s="76"/>
      <c r="I26" s="161"/>
      <c r="J26" s="76"/>
      <c r="K26" s="161"/>
      <c r="L26" s="76"/>
      <c r="M26" s="161"/>
    </row>
    <row r="27" spans="1:13" s="24" customFormat="1" ht="7.5" customHeight="1">
      <c r="A27" s="93"/>
      <c r="B27" s="7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s="24" customFormat="1" ht="18.75">
      <c r="A28" s="72"/>
      <c r="B28" s="72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24" customFormat="1" ht="18.75">
      <c r="A29" s="104" t="s">
        <v>131</v>
      </c>
      <c r="B29" s="7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s="24" customFormat="1" ht="18.75">
      <c r="A30" s="72"/>
      <c r="B30" s="72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s="24" customFormat="1" ht="18.75">
      <c r="A31" s="72" t="s">
        <v>102</v>
      </c>
      <c r="B31" s="72"/>
      <c r="C31" s="147">
        <v>114340</v>
      </c>
      <c r="D31" s="105"/>
      <c r="E31" s="105">
        <f>7650-1</f>
        <v>7649</v>
      </c>
      <c r="F31" s="105"/>
      <c r="G31" s="105">
        <v>0</v>
      </c>
      <c r="H31" s="105"/>
      <c r="I31" s="103">
        <v>87</v>
      </c>
      <c r="J31" s="103"/>
      <c r="K31" s="105">
        <v>-72677</v>
      </c>
      <c r="L31" s="105"/>
      <c r="M31" s="105">
        <f>SUM(C31:K31)</f>
        <v>49399</v>
      </c>
    </row>
    <row r="32" spans="1:13" s="24" customFormat="1" ht="18.75">
      <c r="A32" s="72"/>
      <c r="B32" s="72"/>
      <c r="C32" s="87"/>
      <c r="D32" s="76"/>
      <c r="E32" s="76"/>
      <c r="F32" s="76"/>
      <c r="G32" s="76"/>
      <c r="H32" s="76"/>
      <c r="I32" s="88"/>
      <c r="J32" s="88"/>
      <c r="K32" s="76"/>
      <c r="L32" s="76"/>
      <c r="M32" s="76"/>
    </row>
    <row r="33" spans="1:13" s="24" customFormat="1" ht="18.75">
      <c r="A33" s="72" t="s">
        <v>12</v>
      </c>
      <c r="B33" s="72"/>
      <c r="C33" s="87">
        <v>0</v>
      </c>
      <c r="D33" s="76"/>
      <c r="E33" s="76">
        <v>0</v>
      </c>
      <c r="F33" s="76"/>
      <c r="G33" s="76"/>
      <c r="H33" s="76"/>
      <c r="I33" s="88">
        <v>0</v>
      </c>
      <c r="J33" s="88"/>
      <c r="K33" s="76">
        <f>'IS'!I42</f>
        <v>2561</v>
      </c>
      <c r="L33" s="76"/>
      <c r="M33" s="105">
        <f>SUM(C33:K33)</f>
        <v>2561</v>
      </c>
    </row>
    <row r="34" spans="1:13" s="24" customFormat="1" ht="18.75">
      <c r="A34" s="72"/>
      <c r="B34" s="72"/>
      <c r="C34" s="87"/>
      <c r="D34" s="76"/>
      <c r="E34" s="76"/>
      <c r="F34" s="76"/>
      <c r="G34" s="76"/>
      <c r="H34" s="76"/>
      <c r="I34" s="88"/>
      <c r="J34" s="88"/>
      <c r="K34" s="76"/>
      <c r="L34" s="127"/>
      <c r="M34" s="162"/>
    </row>
    <row r="35" spans="1:13" s="24" customFormat="1" ht="18.75">
      <c r="A35" s="72" t="s">
        <v>135</v>
      </c>
      <c r="B35" s="72"/>
      <c r="C35" s="87">
        <v>0</v>
      </c>
      <c r="D35" s="76"/>
      <c r="E35" s="76">
        <f>-80+1</f>
        <v>-79</v>
      </c>
      <c r="F35" s="76"/>
      <c r="G35" s="76">
        <v>0</v>
      </c>
      <c r="H35" s="76"/>
      <c r="I35" s="88">
        <v>0</v>
      </c>
      <c r="J35" s="88"/>
      <c r="K35" s="76">
        <v>0</v>
      </c>
      <c r="L35" s="163"/>
      <c r="M35" s="105">
        <f>SUM(C35:K35)</f>
        <v>-79</v>
      </c>
    </row>
    <row r="36" spans="1:13" s="24" customFormat="1" ht="18.75">
      <c r="A36" s="89"/>
      <c r="B36" s="72"/>
      <c r="C36" s="164"/>
      <c r="D36" s="76"/>
      <c r="E36" s="76"/>
      <c r="F36" s="76"/>
      <c r="G36" s="76"/>
      <c r="H36" s="76"/>
      <c r="I36" s="88"/>
      <c r="J36" s="88"/>
      <c r="K36" s="76"/>
      <c r="L36" s="76"/>
      <c r="M36" s="76"/>
    </row>
    <row r="37" spans="1:13" s="24" customFormat="1" ht="18.75">
      <c r="A37" s="72"/>
      <c r="B37" s="72"/>
      <c r="C37" s="87"/>
      <c r="D37" s="76"/>
      <c r="E37" s="75"/>
      <c r="F37" s="76"/>
      <c r="G37" s="75"/>
      <c r="H37" s="76"/>
      <c r="I37" s="75"/>
      <c r="J37" s="76"/>
      <c r="K37" s="75"/>
      <c r="L37" s="76"/>
      <c r="M37" s="75"/>
    </row>
    <row r="38" spans="1:13" s="24" customFormat="1" ht="18.75">
      <c r="A38" s="72" t="s">
        <v>132</v>
      </c>
      <c r="B38" s="72"/>
      <c r="C38" s="87">
        <f>SUM(C31:C35)</f>
        <v>114340</v>
      </c>
      <c r="D38" s="76"/>
      <c r="E38" s="76">
        <f>SUM(E31:E35)</f>
        <v>7570</v>
      </c>
      <c r="F38" s="76"/>
      <c r="G38" s="76">
        <f>SUM(G31:G35)</f>
        <v>0</v>
      </c>
      <c r="H38" s="76"/>
      <c r="I38" s="76">
        <f>SUM(I31:I35)</f>
        <v>87</v>
      </c>
      <c r="J38" s="76"/>
      <c r="K38" s="76">
        <f>SUM(K31:K35)</f>
        <v>-70116</v>
      </c>
      <c r="L38" s="76"/>
      <c r="M38" s="76">
        <f>SUM(M31:M35)</f>
        <v>51881</v>
      </c>
    </row>
    <row r="39" spans="1:13" s="24" customFormat="1" ht="8.25" customHeight="1" thickBot="1">
      <c r="A39" s="93"/>
      <c r="B39" s="72"/>
      <c r="C39" s="94"/>
      <c r="D39" s="72"/>
      <c r="E39" s="95"/>
      <c r="F39" s="72"/>
      <c r="G39" s="95"/>
      <c r="H39" s="72"/>
      <c r="I39" s="95"/>
      <c r="J39" s="72"/>
      <c r="K39" s="94"/>
      <c r="L39" s="72"/>
      <c r="M39" s="94"/>
    </row>
    <row r="40" spans="1:13" s="24" customFormat="1" ht="18.75">
      <c r="A40" s="72"/>
      <c r="B40" s="72"/>
      <c r="C40" s="74"/>
      <c r="D40" s="72"/>
      <c r="E40" s="72"/>
      <c r="F40" s="72"/>
      <c r="G40" s="72"/>
      <c r="H40" s="72"/>
      <c r="I40" s="72"/>
      <c r="J40" s="72"/>
      <c r="K40" s="74"/>
      <c r="L40" s="72"/>
      <c r="M40" s="74"/>
    </row>
    <row r="41" spans="1:13" s="24" customFormat="1" ht="15" customHeight="1">
      <c r="A41" s="96"/>
      <c r="B41" s="72"/>
      <c r="C41" s="74"/>
      <c r="D41" s="72"/>
      <c r="E41" s="72"/>
      <c r="F41" s="72"/>
      <c r="G41" s="72"/>
      <c r="H41" s="72"/>
      <c r="I41" s="72"/>
      <c r="J41" s="72"/>
      <c r="K41" s="74"/>
      <c r="L41" s="72"/>
      <c r="M41" s="74"/>
    </row>
    <row r="42" spans="1:13" s="24" customFormat="1" ht="18.75">
      <c r="A42" s="72"/>
      <c r="B42" s="72"/>
      <c r="C42" s="74"/>
      <c r="D42" s="72"/>
      <c r="E42" s="72"/>
      <c r="F42" s="72"/>
      <c r="G42" s="72"/>
      <c r="H42" s="72"/>
      <c r="I42" s="72"/>
      <c r="J42" s="72"/>
      <c r="K42" s="74"/>
      <c r="L42" s="72"/>
      <c r="M42" s="74"/>
    </row>
    <row r="43" spans="1:14" s="24" customFormat="1" ht="18.75">
      <c r="A43" s="182" t="s">
        <v>89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33"/>
    </row>
    <row r="44" spans="1:14" s="27" customFormat="1" ht="18.75">
      <c r="A44" s="80" t="s">
        <v>133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33"/>
    </row>
    <row r="45" spans="1:13" s="27" customFormat="1" ht="18.75">
      <c r="A45" s="72"/>
      <c r="B45" s="72"/>
      <c r="C45" s="74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s="27" customFormat="1" ht="18.75">
      <c r="A46" s="184" t="s">
        <v>54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72"/>
    </row>
    <row r="47" s="27" customFormat="1" ht="15.75">
      <c r="C47" s="30"/>
    </row>
    <row r="48" spans="1:10" s="9" customFormat="1" ht="15">
      <c r="A48" s="185"/>
      <c r="B48" s="185"/>
      <c r="C48" s="185"/>
      <c r="D48" s="185"/>
      <c r="E48" s="185"/>
      <c r="F48" s="185"/>
      <c r="G48" s="185"/>
      <c r="H48" s="185"/>
      <c r="I48" s="23"/>
      <c r="J48" s="23"/>
    </row>
    <row r="49" spans="1:10" s="9" customFormat="1" ht="15">
      <c r="A49" s="1"/>
      <c r="B49" s="1"/>
      <c r="C49" s="2"/>
      <c r="D49" s="12"/>
      <c r="E49" s="4"/>
      <c r="F49" s="4"/>
      <c r="G49" s="4"/>
      <c r="H49" s="12"/>
      <c r="I49" s="12"/>
      <c r="J49" s="12"/>
    </row>
    <row r="50" spans="1:10" s="9" customFormat="1" ht="15">
      <c r="A50" s="186"/>
      <c r="B50" s="186"/>
      <c r="C50" s="186"/>
      <c r="D50" s="186"/>
      <c r="E50" s="186"/>
      <c r="F50" s="186"/>
      <c r="G50" s="186"/>
      <c r="H50" s="186"/>
      <c r="I50" s="5"/>
      <c r="J50" s="5"/>
    </row>
    <row r="51" spans="1:10" s="9" customFormat="1" ht="15">
      <c r="A51" s="186"/>
      <c r="B51" s="186"/>
      <c r="C51" s="186"/>
      <c r="D51" s="186"/>
      <c r="E51" s="186"/>
      <c r="F51" s="186"/>
      <c r="G51" s="186"/>
      <c r="H51" s="186"/>
      <c r="I51" s="5"/>
      <c r="J51" s="5"/>
    </row>
    <row r="52" s="9" customFormat="1" ht="15">
      <c r="C52" s="10"/>
    </row>
    <row r="53" s="9" customFormat="1" ht="15">
      <c r="C53" s="10"/>
    </row>
    <row r="54" s="9" customFormat="1" ht="15">
      <c r="C54" s="10"/>
    </row>
    <row r="55" s="9" customFormat="1" ht="15">
      <c r="C55" s="10"/>
    </row>
    <row r="56" s="9" customFormat="1" ht="15">
      <c r="C56" s="10"/>
    </row>
    <row r="57" s="9" customFormat="1" ht="15">
      <c r="C57" s="10"/>
    </row>
    <row r="58" s="9" customFormat="1" ht="15">
      <c r="C58" s="10"/>
    </row>
    <row r="59" spans="1:3" s="9" customFormat="1" ht="15">
      <c r="A59" s="183"/>
      <c r="C59" s="10"/>
    </row>
    <row r="60" spans="1:3" s="9" customFormat="1" ht="15">
      <c r="A60" s="183"/>
      <c r="C60" s="10"/>
    </row>
    <row r="61" s="9" customFormat="1" ht="15">
      <c r="C61" s="10"/>
    </row>
    <row r="62" s="9" customFormat="1" ht="15">
      <c r="C62" s="10"/>
    </row>
    <row r="63" s="9" customFormat="1" ht="15">
      <c r="C63" s="10"/>
    </row>
    <row r="64" s="9" customFormat="1" ht="15" customHeight="1">
      <c r="C64" s="10"/>
    </row>
    <row r="65" s="9" customFormat="1" ht="15">
      <c r="C65" s="10"/>
    </row>
    <row r="66" s="9" customFormat="1" ht="15">
      <c r="C66" s="10"/>
    </row>
    <row r="67" s="9" customFormat="1" ht="15">
      <c r="C67" s="10"/>
    </row>
    <row r="68" s="9" customFormat="1" ht="15">
      <c r="C68" s="10"/>
    </row>
    <row r="69" s="9" customFormat="1" ht="15">
      <c r="C69" s="10"/>
    </row>
    <row r="70" s="9" customFormat="1" ht="15">
      <c r="C70" s="10"/>
    </row>
    <row r="71" s="9" customFormat="1" ht="15">
      <c r="C71" s="10"/>
    </row>
    <row r="72" s="9" customFormat="1" ht="15">
      <c r="C72" s="10"/>
    </row>
    <row r="73" s="9" customFormat="1" ht="15">
      <c r="C73" s="10"/>
    </row>
    <row r="74" s="9" customFormat="1" ht="15">
      <c r="C74" s="10"/>
    </row>
    <row r="75" s="9" customFormat="1" ht="15">
      <c r="C75" s="10"/>
    </row>
    <row r="76" s="9" customFormat="1" ht="15">
      <c r="C76" s="10"/>
    </row>
    <row r="77" s="9" customFormat="1" ht="15">
      <c r="C77" s="10"/>
    </row>
    <row r="78" s="9" customFormat="1" ht="15">
      <c r="C78" s="10"/>
    </row>
    <row r="79" s="9" customFormat="1" ht="15">
      <c r="C79" s="10"/>
    </row>
    <row r="80" s="9" customFormat="1" ht="15">
      <c r="C80" s="10"/>
    </row>
    <row r="81" s="9" customFormat="1" ht="15">
      <c r="C81" s="10"/>
    </row>
    <row r="82" s="9" customFormat="1" ht="15">
      <c r="C82" s="10"/>
    </row>
    <row r="83" s="9" customFormat="1" ht="15">
      <c r="C83" s="10"/>
    </row>
    <row r="84" s="9" customFormat="1" ht="15">
      <c r="C84" s="10"/>
    </row>
    <row r="85" s="9" customFormat="1" ht="15">
      <c r="C85" s="10"/>
    </row>
    <row r="86" s="9" customFormat="1" ht="15">
      <c r="C86" s="10"/>
    </row>
    <row r="87" s="9" customFormat="1" ht="15">
      <c r="C87" s="10"/>
    </row>
    <row r="88" s="9" customFormat="1" ht="15">
      <c r="C88" s="10"/>
    </row>
    <row r="89" s="9" customFormat="1" ht="15">
      <c r="C89" s="10"/>
    </row>
    <row r="90" s="9" customFormat="1" ht="15">
      <c r="C90" s="10"/>
    </row>
    <row r="91" s="9" customFormat="1" ht="15">
      <c r="C91" s="10"/>
    </row>
    <row r="92" s="9" customFormat="1" ht="15">
      <c r="C92" s="10"/>
    </row>
    <row r="93" s="9" customFormat="1" ht="15">
      <c r="C93" s="10"/>
    </row>
    <row r="94" s="9" customFormat="1" ht="15">
      <c r="C94" s="10"/>
    </row>
    <row r="95" s="9" customFormat="1" ht="15">
      <c r="C95" s="10"/>
    </row>
    <row r="96" s="9" customFormat="1" ht="15">
      <c r="C96" s="10"/>
    </row>
    <row r="97" s="9" customFormat="1" ht="15">
      <c r="C97" s="10"/>
    </row>
    <row r="98" s="9" customFormat="1" ht="15">
      <c r="C98" s="10"/>
    </row>
    <row r="99" s="9" customFormat="1" ht="15">
      <c r="C99" s="10"/>
    </row>
    <row r="100" s="9" customFormat="1" ht="15">
      <c r="C100" s="10"/>
    </row>
    <row r="101" s="9" customFormat="1" ht="15">
      <c r="C101" s="10"/>
    </row>
    <row r="102" s="9" customFormat="1" ht="15">
      <c r="C102" s="10"/>
    </row>
    <row r="103" s="9" customFormat="1" ht="15">
      <c r="C103" s="10"/>
    </row>
    <row r="104" s="9" customFormat="1" ht="15">
      <c r="C104" s="10"/>
    </row>
    <row r="105" s="9" customFormat="1" ht="15">
      <c r="C105" s="10"/>
    </row>
    <row r="106" s="9" customFormat="1" ht="15">
      <c r="C106" s="10"/>
    </row>
    <row r="107" s="9" customFormat="1" ht="15">
      <c r="C107" s="10"/>
    </row>
    <row r="108" s="9" customFormat="1" ht="15">
      <c r="C108" s="10"/>
    </row>
    <row r="109" s="9" customFormat="1" ht="15">
      <c r="C109" s="10"/>
    </row>
    <row r="110" s="9" customFormat="1" ht="15">
      <c r="C110" s="10"/>
    </row>
    <row r="111" s="9" customFormat="1" ht="15">
      <c r="C111" s="10"/>
    </row>
    <row r="112" s="9" customFormat="1" ht="15">
      <c r="C112" s="10"/>
    </row>
    <row r="113" s="9" customFormat="1" ht="15">
      <c r="C113" s="10"/>
    </row>
    <row r="114" s="9" customFormat="1" ht="15">
      <c r="C114" s="10"/>
    </row>
    <row r="115" s="9" customFormat="1" ht="15">
      <c r="C115" s="10"/>
    </row>
    <row r="116" s="9" customFormat="1" ht="15">
      <c r="C116" s="10"/>
    </row>
    <row r="117" s="9" customFormat="1" ht="15">
      <c r="C117" s="10"/>
    </row>
    <row r="118" s="9" customFormat="1" ht="15">
      <c r="C118" s="10"/>
    </row>
    <row r="119" s="9" customFormat="1" ht="15">
      <c r="C119" s="10"/>
    </row>
    <row r="120" s="9" customFormat="1" ht="15">
      <c r="C120" s="10"/>
    </row>
    <row r="121" s="9" customFormat="1" ht="15">
      <c r="C121" s="10"/>
    </row>
    <row r="122" s="9" customFormat="1" ht="15">
      <c r="C122" s="10"/>
    </row>
    <row r="123" s="9" customFormat="1" ht="15">
      <c r="C123" s="10"/>
    </row>
    <row r="124" s="9" customFormat="1" ht="15">
      <c r="C124" s="10"/>
    </row>
    <row r="125" s="9" customFormat="1" ht="15">
      <c r="C125" s="10"/>
    </row>
    <row r="126" s="9" customFormat="1" ht="15">
      <c r="C126" s="10"/>
    </row>
    <row r="127" s="9" customFormat="1" ht="15">
      <c r="C127" s="10"/>
    </row>
    <row r="128" s="9" customFormat="1" ht="15">
      <c r="C128" s="10"/>
    </row>
    <row r="129" s="9" customFormat="1" ht="15">
      <c r="C129" s="10"/>
    </row>
    <row r="130" s="9" customFormat="1" ht="15">
      <c r="C130" s="10"/>
    </row>
    <row r="131" s="9" customFormat="1" ht="15">
      <c r="C131" s="10"/>
    </row>
    <row r="132" s="9" customFormat="1" ht="15">
      <c r="C132" s="10"/>
    </row>
    <row r="133" s="9" customFormat="1" ht="15">
      <c r="C133" s="10"/>
    </row>
    <row r="134" s="9" customFormat="1" ht="15">
      <c r="C134" s="10"/>
    </row>
    <row r="135" s="9" customFormat="1" ht="15">
      <c r="C135" s="10"/>
    </row>
    <row r="136" s="9" customFormat="1" ht="15">
      <c r="C136" s="10"/>
    </row>
    <row r="137" s="9" customFormat="1" ht="15">
      <c r="C137" s="10"/>
    </row>
    <row r="138" s="9" customFormat="1" ht="15">
      <c r="C138" s="10"/>
    </row>
    <row r="139" s="22" customFormat="1" ht="12.75">
      <c r="C139" s="21"/>
    </row>
    <row r="140" s="22" customFormat="1" ht="12.75">
      <c r="C140" s="21"/>
    </row>
    <row r="141" s="22" customFormat="1" ht="12.75">
      <c r="C141" s="21"/>
    </row>
    <row r="142" s="22" customFormat="1" ht="12.75">
      <c r="C142" s="21"/>
    </row>
    <row r="143" s="22" customFormat="1" ht="12.75">
      <c r="C143" s="21"/>
    </row>
    <row r="144" s="22" customFormat="1" ht="12.75">
      <c r="C144" s="21"/>
    </row>
    <row r="145" s="22" customFormat="1" ht="12.75">
      <c r="C145" s="21"/>
    </row>
    <row r="146" s="22" customFormat="1" ht="12.75">
      <c r="C146" s="21"/>
    </row>
    <row r="147" s="22" customFormat="1" ht="12.75">
      <c r="C147" s="21"/>
    </row>
    <row r="148" s="22" customFormat="1" ht="12.75">
      <c r="C148" s="21"/>
    </row>
    <row r="149" s="22" customFormat="1" ht="12.75">
      <c r="C149" s="21"/>
    </row>
    <row r="150" s="22" customFormat="1" ht="12.75">
      <c r="C150" s="21"/>
    </row>
    <row r="151" s="22" customFormat="1" ht="12.75">
      <c r="C151" s="21"/>
    </row>
    <row r="152" s="22" customFormat="1" ht="12.75">
      <c r="C152" s="21"/>
    </row>
  </sheetData>
  <mergeCells count="11">
    <mergeCell ref="E11:I11"/>
    <mergeCell ref="A43:M43"/>
    <mergeCell ref="A59:A60"/>
    <mergeCell ref="A46:L46"/>
    <mergeCell ref="A48:H48"/>
    <mergeCell ref="A50:H51"/>
    <mergeCell ref="A3:M3"/>
    <mergeCell ref="A5:M5"/>
    <mergeCell ref="A1:M1"/>
    <mergeCell ref="A6:M6"/>
    <mergeCell ref="A2:M2"/>
  </mergeCells>
  <printOptions horizontalCentered="1"/>
  <pageMargins left="0.69" right="0.5" top="0.75" bottom="0.51" header="0.5" footer="0.59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87"/>
  <sheetViews>
    <sheetView showGridLines="0" tabSelected="1" view="pageBreakPreview" zoomScale="60" zoomScaleNormal="80" workbookViewId="0" topLeftCell="A1">
      <pane ySplit="16" topLeftCell="BM17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4.28125" style="8" customWidth="1"/>
    <col min="2" max="2" width="68.28125" style="8" bestFit="1" customWidth="1"/>
    <col min="3" max="3" width="7.7109375" style="8" customWidth="1"/>
    <col min="4" max="4" width="4.7109375" style="8" customWidth="1"/>
    <col min="5" max="5" width="22.421875" style="8" bestFit="1" customWidth="1"/>
    <col min="6" max="6" width="6.8515625" style="8" customWidth="1"/>
    <col min="7" max="7" width="19.8515625" style="20" customWidth="1"/>
    <col min="8" max="8" width="4.8515625" style="22" customWidth="1"/>
    <col min="9" max="9" width="15.421875" style="3" hidden="1" customWidth="1"/>
    <col min="10" max="10" width="2.00390625" style="20" hidden="1" customWidth="1"/>
    <col min="11" max="11" width="9.00390625" style="8" hidden="1" customWidth="1"/>
    <col min="12" max="12" width="12.00390625" style="8" hidden="1" customWidth="1"/>
    <col min="13" max="14" width="9.140625" style="8" customWidth="1"/>
    <col min="15" max="15" width="9.57421875" style="8" bestFit="1" customWidth="1"/>
    <col min="16" max="16384" width="9.140625" style="8" customWidth="1"/>
  </cols>
  <sheetData>
    <row r="1" spans="1:12" s="1" customFormat="1" ht="24.75">
      <c r="A1" s="174" t="s">
        <v>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98" ht="18.7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6.5" customHeight="1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2" s="43" customFormat="1" ht="19.5">
      <c r="A5" s="191" t="s">
        <v>62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43" customFormat="1" ht="20.25" thickBot="1">
      <c r="A6" s="177" t="str">
        <f>'IS'!A6</f>
        <v>FOR THE QUARTER ENDED 30 SEPTEMBER 2005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0" s="24" customFormat="1" ht="15.75">
      <c r="A7" s="25"/>
      <c r="B7" s="25"/>
      <c r="C7" s="25"/>
      <c r="D7" s="25"/>
      <c r="G7" s="26"/>
      <c r="H7" s="27"/>
      <c r="I7" s="26"/>
      <c r="J7" s="26"/>
    </row>
    <row r="8" spans="1:10" s="24" customFormat="1" ht="15.75">
      <c r="A8" s="25"/>
      <c r="B8" s="25"/>
      <c r="C8" s="25"/>
      <c r="D8" s="25"/>
      <c r="G8" s="26"/>
      <c r="H8" s="27"/>
      <c r="I8" s="26"/>
      <c r="J8" s="26"/>
    </row>
    <row r="9" spans="1:10" s="24" customFormat="1" ht="18.75">
      <c r="A9" s="14" t="s">
        <v>98</v>
      </c>
      <c r="B9" s="14"/>
      <c r="C9" s="14"/>
      <c r="D9" s="14"/>
      <c r="E9" s="54"/>
      <c r="F9" s="54"/>
      <c r="G9" s="65"/>
      <c r="H9" s="72"/>
      <c r="I9" s="65"/>
      <c r="J9" s="65"/>
    </row>
    <row r="10" spans="1:10" s="36" customFormat="1" ht="18.75">
      <c r="A10" s="14"/>
      <c r="B10" s="14"/>
      <c r="C10" s="14"/>
      <c r="D10" s="14"/>
      <c r="E10" s="54"/>
      <c r="F10" s="54"/>
      <c r="G10" s="65"/>
      <c r="H10" s="72"/>
      <c r="I10" s="65"/>
      <c r="J10" s="65"/>
    </row>
    <row r="11" spans="1:10" s="36" customFormat="1" ht="18.75">
      <c r="A11" s="14"/>
      <c r="B11" s="14"/>
      <c r="C11" s="54"/>
      <c r="D11" s="54"/>
      <c r="E11" s="62" t="s">
        <v>3</v>
      </c>
      <c r="F11" s="54"/>
      <c r="G11" s="62" t="s">
        <v>103</v>
      </c>
      <c r="H11" s="72"/>
      <c r="I11" s="68"/>
      <c r="J11" s="65"/>
    </row>
    <row r="12" spans="1:10" s="36" customFormat="1" ht="18.75">
      <c r="A12" s="14"/>
      <c r="B12" s="14"/>
      <c r="C12" s="54"/>
      <c r="D12" s="54"/>
      <c r="E12" s="62" t="s">
        <v>88</v>
      </c>
      <c r="F12" s="54"/>
      <c r="G12" s="62" t="s">
        <v>6</v>
      </c>
      <c r="H12" s="72"/>
      <c r="I12" s="68"/>
      <c r="J12" s="65"/>
    </row>
    <row r="13" spans="1:10" s="36" customFormat="1" ht="18.75">
      <c r="A13" s="14"/>
      <c r="B13" s="14"/>
      <c r="C13" s="54"/>
      <c r="D13" s="54"/>
      <c r="E13" s="62"/>
      <c r="F13" s="54"/>
      <c r="G13" s="62" t="s">
        <v>7</v>
      </c>
      <c r="H13" s="72"/>
      <c r="I13" s="68"/>
      <c r="J13" s="65"/>
    </row>
    <row r="14" spans="1:10" s="36" customFormat="1" ht="18.75">
      <c r="A14" s="54"/>
      <c r="B14" s="54"/>
      <c r="C14" s="54"/>
      <c r="D14" s="54"/>
      <c r="E14" s="98" t="s">
        <v>134</v>
      </c>
      <c r="F14" s="54"/>
      <c r="G14" s="98" t="str">
        <f>E14</f>
        <v>3 months ended</v>
      </c>
      <c r="H14" s="72"/>
      <c r="I14" s="68"/>
      <c r="J14" s="65"/>
    </row>
    <row r="15" spans="1:10" s="44" customFormat="1" ht="18.75">
      <c r="A15" s="73"/>
      <c r="B15" s="73"/>
      <c r="C15" s="19"/>
      <c r="D15" s="19"/>
      <c r="E15" s="68" t="str">
        <f>'BS'!D16</f>
        <v>30/09/05</v>
      </c>
      <c r="F15" s="19"/>
      <c r="G15" s="68" t="str">
        <f>'IS'!I17</f>
        <v>30/09/04</v>
      </c>
      <c r="H15" s="73"/>
      <c r="I15" s="99"/>
      <c r="J15" s="81"/>
    </row>
    <row r="16" spans="1:10" s="44" customFormat="1" ht="18.75">
      <c r="A16" s="73"/>
      <c r="B16" s="73"/>
      <c r="C16" s="19" t="s">
        <v>13</v>
      </c>
      <c r="D16" s="72"/>
      <c r="E16" s="70" t="s">
        <v>0</v>
      </c>
      <c r="F16" s="72"/>
      <c r="G16" s="70" t="s">
        <v>0</v>
      </c>
      <c r="H16" s="73"/>
      <c r="I16" s="99"/>
      <c r="J16" s="81"/>
    </row>
    <row r="17" spans="1:10" s="44" customFormat="1" ht="18.75">
      <c r="A17" s="73"/>
      <c r="B17" s="73"/>
      <c r="C17" s="73"/>
      <c r="D17" s="73"/>
      <c r="E17" s="62"/>
      <c r="F17" s="73"/>
      <c r="G17" s="62"/>
      <c r="H17" s="73"/>
      <c r="I17" s="99"/>
      <c r="J17" s="81"/>
    </row>
    <row r="18" spans="1:10" s="44" customFormat="1" ht="18.75">
      <c r="A18" s="100" t="s">
        <v>70</v>
      </c>
      <c r="B18" s="73"/>
      <c r="C18" s="73"/>
      <c r="D18" s="73"/>
      <c r="E18" s="62"/>
      <c r="F18" s="73"/>
      <c r="G18" s="62"/>
      <c r="H18" s="73"/>
      <c r="I18" s="99"/>
      <c r="J18" s="81"/>
    </row>
    <row r="19" spans="1:10" s="44" customFormat="1" ht="18.75">
      <c r="A19" s="73"/>
      <c r="B19" s="73"/>
      <c r="C19" s="73"/>
      <c r="D19" s="73"/>
      <c r="E19" s="81"/>
      <c r="F19" s="73"/>
      <c r="G19" s="81"/>
      <c r="H19" s="73"/>
      <c r="I19" s="72"/>
      <c r="J19" s="81"/>
    </row>
    <row r="20" spans="1:12" s="44" customFormat="1" ht="18.75">
      <c r="A20" s="72" t="s">
        <v>63</v>
      </c>
      <c r="B20" s="72"/>
      <c r="C20" s="72"/>
      <c r="D20" s="72"/>
      <c r="E20" s="88">
        <f>'IS'!G37</f>
        <v>2375</v>
      </c>
      <c r="F20" s="72"/>
      <c r="G20" s="88">
        <v>3381</v>
      </c>
      <c r="H20" s="76"/>
      <c r="I20" s="72"/>
      <c r="J20" s="76"/>
      <c r="L20" s="56"/>
    </row>
    <row r="21" spans="1:10" s="44" customFormat="1" ht="18.75">
      <c r="A21" s="85" t="s">
        <v>64</v>
      </c>
      <c r="B21" s="85"/>
      <c r="C21" s="85"/>
      <c r="D21" s="85"/>
      <c r="E21" s="103"/>
      <c r="F21" s="85"/>
      <c r="G21" s="103"/>
      <c r="H21" s="105"/>
      <c r="I21" s="85"/>
      <c r="J21" s="105"/>
    </row>
    <row r="22" spans="1:12" s="44" customFormat="1" ht="18.75">
      <c r="A22" s="85"/>
      <c r="B22" s="106" t="s">
        <v>65</v>
      </c>
      <c r="C22" s="85"/>
      <c r="D22" s="85"/>
      <c r="E22" s="103">
        <v>653</v>
      </c>
      <c r="F22" s="85"/>
      <c r="G22" s="103">
        <v>633</v>
      </c>
      <c r="H22" s="105"/>
      <c r="I22" s="85"/>
      <c r="J22" s="105"/>
      <c r="L22" s="56"/>
    </row>
    <row r="23" spans="1:12" s="44" customFormat="1" ht="18.75">
      <c r="A23" s="85"/>
      <c r="B23" s="106" t="s">
        <v>66</v>
      </c>
      <c r="C23" s="85"/>
      <c r="D23" s="85"/>
      <c r="E23" s="107">
        <v>107</v>
      </c>
      <c r="F23" s="85"/>
      <c r="G23" s="107">
        <v>49</v>
      </c>
      <c r="H23" s="105"/>
      <c r="I23" s="85"/>
      <c r="J23" s="105"/>
      <c r="L23" s="56"/>
    </row>
    <row r="24" spans="1:10" s="44" customFormat="1" ht="4.5" customHeight="1">
      <c r="A24" s="85"/>
      <c r="B24" s="106"/>
      <c r="C24" s="85"/>
      <c r="D24" s="85"/>
      <c r="E24" s="103"/>
      <c r="F24" s="85"/>
      <c r="G24" s="103"/>
      <c r="H24" s="105"/>
      <c r="I24" s="85"/>
      <c r="J24" s="105"/>
    </row>
    <row r="25" spans="1:12" s="44" customFormat="1" ht="18.75">
      <c r="A25" s="106" t="s">
        <v>67</v>
      </c>
      <c r="B25" s="85"/>
      <c r="C25" s="85"/>
      <c r="D25" s="85"/>
      <c r="E25" s="105">
        <f>SUM(E20:E23)</f>
        <v>3135</v>
      </c>
      <c r="F25" s="85"/>
      <c r="G25" s="105">
        <f>SUM(G20:G23)</f>
        <v>4063</v>
      </c>
      <c r="H25" s="105"/>
      <c r="I25" s="85"/>
      <c r="J25" s="105"/>
      <c r="L25" s="41"/>
    </row>
    <row r="26" spans="1:12" s="44" customFormat="1" ht="18.75">
      <c r="A26" s="85"/>
      <c r="B26" s="108" t="s">
        <v>68</v>
      </c>
      <c r="C26" s="85"/>
      <c r="D26" s="85"/>
      <c r="E26" s="103">
        <v>-4698</v>
      </c>
      <c r="F26" s="85"/>
      <c r="G26" s="105">
        <v>119</v>
      </c>
      <c r="H26" s="105"/>
      <c r="I26" s="85"/>
      <c r="J26" s="105"/>
      <c r="L26" s="56"/>
    </row>
    <row r="27" spans="1:12" s="44" customFormat="1" ht="18.75">
      <c r="A27" s="85"/>
      <c r="B27" s="108" t="s">
        <v>69</v>
      </c>
      <c r="C27" s="85"/>
      <c r="D27" s="85"/>
      <c r="E27" s="107">
        <v>2002</v>
      </c>
      <c r="F27" s="85"/>
      <c r="G27" s="107">
        <v>2358</v>
      </c>
      <c r="H27" s="105"/>
      <c r="I27" s="85"/>
      <c r="J27" s="105"/>
      <c r="L27" s="56"/>
    </row>
    <row r="28" spans="1:10" s="44" customFormat="1" ht="5.25" customHeight="1">
      <c r="A28" s="85"/>
      <c r="B28" s="108"/>
      <c r="C28" s="85"/>
      <c r="D28" s="85"/>
      <c r="E28" s="103"/>
      <c r="F28" s="85"/>
      <c r="G28" s="103"/>
      <c r="H28" s="105"/>
      <c r="I28" s="85"/>
      <c r="J28" s="105"/>
    </row>
    <row r="29" spans="1:12" s="44" customFormat="1" ht="18.75">
      <c r="A29" s="85" t="s">
        <v>72</v>
      </c>
      <c r="B29" s="108"/>
      <c r="C29" s="85"/>
      <c r="D29" s="85"/>
      <c r="E29" s="105">
        <f>SUM(E25:E27)</f>
        <v>439</v>
      </c>
      <c r="F29" s="85"/>
      <c r="G29" s="105">
        <f>SUM(G25:G27)</f>
        <v>6540</v>
      </c>
      <c r="H29" s="105"/>
      <c r="I29" s="85"/>
      <c r="J29" s="105"/>
      <c r="L29" s="41"/>
    </row>
    <row r="30" spans="1:12" s="44" customFormat="1" ht="18.75">
      <c r="A30" s="85"/>
      <c r="B30" s="108" t="s">
        <v>73</v>
      </c>
      <c r="C30" s="85"/>
      <c r="D30" s="85"/>
      <c r="E30" s="103">
        <f>-183-1</f>
        <v>-184</v>
      </c>
      <c r="F30" s="85"/>
      <c r="G30" s="103">
        <v>-84</v>
      </c>
      <c r="H30" s="105"/>
      <c r="I30" s="85"/>
      <c r="J30" s="105"/>
      <c r="L30" s="56"/>
    </row>
    <row r="31" spans="1:12" s="44" customFormat="1" ht="18.75">
      <c r="A31" s="85"/>
      <c r="B31" s="108" t="s">
        <v>121</v>
      </c>
      <c r="C31" s="85"/>
      <c r="D31" s="85"/>
      <c r="E31" s="103">
        <v>-90</v>
      </c>
      <c r="F31" s="85"/>
      <c r="G31" s="103">
        <v>0</v>
      </c>
      <c r="H31" s="105"/>
      <c r="I31" s="85"/>
      <c r="J31" s="105"/>
      <c r="L31" s="56"/>
    </row>
    <row r="32" spans="1:12" s="44" customFormat="1" ht="18.75">
      <c r="A32" s="85"/>
      <c r="B32" s="108" t="s">
        <v>74</v>
      </c>
      <c r="C32" s="85"/>
      <c r="D32" s="85"/>
      <c r="E32" s="103">
        <f>-947-1</f>
        <v>-948</v>
      </c>
      <c r="F32" s="85"/>
      <c r="G32" s="107">
        <v>-808</v>
      </c>
      <c r="H32" s="105"/>
      <c r="I32" s="85"/>
      <c r="J32" s="105"/>
      <c r="L32" s="56"/>
    </row>
    <row r="33" spans="1:10" s="44" customFormat="1" ht="6.75" customHeight="1">
      <c r="A33" s="85"/>
      <c r="B33" s="108"/>
      <c r="C33" s="85"/>
      <c r="D33" s="85"/>
      <c r="E33" s="145"/>
      <c r="F33" s="85"/>
      <c r="G33" s="103"/>
      <c r="H33" s="105"/>
      <c r="I33" s="85"/>
      <c r="J33" s="105"/>
    </row>
    <row r="34" spans="1:12" s="44" customFormat="1" ht="18.75">
      <c r="A34" s="108" t="s">
        <v>137</v>
      </c>
      <c r="B34" s="108"/>
      <c r="C34" s="85"/>
      <c r="D34" s="85"/>
      <c r="E34" s="105">
        <f>SUM(E29:E32)</f>
        <v>-783</v>
      </c>
      <c r="F34" s="85"/>
      <c r="G34" s="105">
        <f>SUM(G29:G32)</f>
        <v>5648</v>
      </c>
      <c r="H34" s="105"/>
      <c r="I34" s="85"/>
      <c r="J34" s="105"/>
      <c r="L34" s="41"/>
    </row>
    <row r="35" spans="1:10" s="44" customFormat="1" ht="5.25" customHeight="1">
      <c r="A35" s="85"/>
      <c r="B35" s="85"/>
      <c r="C35" s="85"/>
      <c r="D35" s="85"/>
      <c r="E35" s="109"/>
      <c r="F35" s="85"/>
      <c r="G35" s="109"/>
      <c r="H35" s="105"/>
      <c r="I35" s="85"/>
      <c r="J35" s="105"/>
    </row>
    <row r="36" spans="1:10" s="44" customFormat="1" ht="18.75">
      <c r="A36" s="85"/>
      <c r="B36" s="85"/>
      <c r="C36" s="85"/>
      <c r="D36" s="85"/>
      <c r="E36" s="105"/>
      <c r="F36" s="85"/>
      <c r="G36" s="105"/>
      <c r="H36" s="105"/>
      <c r="I36" s="85"/>
      <c r="J36" s="105"/>
    </row>
    <row r="37" spans="1:10" s="44" customFormat="1" ht="18.75">
      <c r="A37" s="110" t="s">
        <v>71</v>
      </c>
      <c r="B37" s="111"/>
      <c r="C37" s="85"/>
      <c r="D37" s="85"/>
      <c r="E37" s="105"/>
      <c r="F37" s="85"/>
      <c r="G37" s="105"/>
      <c r="H37" s="105"/>
      <c r="I37" s="85"/>
      <c r="J37" s="105"/>
    </row>
    <row r="38" spans="1:15" s="44" customFormat="1" ht="18.75">
      <c r="A38" s="110"/>
      <c r="B38" s="111"/>
      <c r="C38" s="85"/>
      <c r="D38" s="85"/>
      <c r="E38" s="105"/>
      <c r="F38" s="85"/>
      <c r="G38" s="105"/>
      <c r="H38" s="105"/>
      <c r="I38" s="85"/>
      <c r="J38" s="105"/>
      <c r="O38" s="54"/>
    </row>
    <row r="39" spans="1:12" s="44" customFormat="1" ht="18.75">
      <c r="A39" s="111"/>
      <c r="B39" s="111" t="s">
        <v>85</v>
      </c>
      <c r="C39" s="85"/>
      <c r="D39" s="85"/>
      <c r="E39" s="103">
        <v>56</v>
      </c>
      <c r="F39" s="85"/>
      <c r="G39" s="103">
        <v>35</v>
      </c>
      <c r="H39" s="105"/>
      <c r="I39" s="85"/>
      <c r="J39" s="105"/>
      <c r="L39" s="56"/>
    </row>
    <row r="40" spans="1:12" s="44" customFormat="1" ht="18.75">
      <c r="A40" s="111"/>
      <c r="B40" s="112" t="s">
        <v>122</v>
      </c>
      <c r="C40" s="113"/>
      <c r="D40" s="113"/>
      <c r="E40" s="103">
        <v>0</v>
      </c>
      <c r="F40" s="113"/>
      <c r="G40" s="103">
        <f>-100-918</f>
        <v>-1018</v>
      </c>
      <c r="H40" s="105"/>
      <c r="I40" s="85"/>
      <c r="J40" s="105"/>
      <c r="L40" s="56"/>
    </row>
    <row r="41" spans="1:12" s="44" customFormat="1" ht="18.75">
      <c r="A41" s="111"/>
      <c r="B41" s="111" t="s">
        <v>75</v>
      </c>
      <c r="C41" s="85"/>
      <c r="D41" s="85"/>
      <c r="E41" s="103">
        <v>-616</v>
      </c>
      <c r="F41" s="85"/>
      <c r="G41" s="107">
        <v>-479</v>
      </c>
      <c r="H41" s="105"/>
      <c r="I41" s="85"/>
      <c r="J41" s="105"/>
      <c r="L41" s="56"/>
    </row>
    <row r="42" spans="1:10" s="44" customFormat="1" ht="3.75" customHeight="1">
      <c r="A42" s="111"/>
      <c r="B42" s="111"/>
      <c r="C42" s="85"/>
      <c r="D42" s="85"/>
      <c r="E42" s="145"/>
      <c r="F42" s="85"/>
      <c r="G42" s="103"/>
      <c r="H42" s="105"/>
      <c r="I42" s="85"/>
      <c r="J42" s="105"/>
    </row>
    <row r="43" spans="1:12" s="44" customFormat="1" ht="18.75">
      <c r="A43" s="111" t="s">
        <v>94</v>
      </c>
      <c r="B43" s="114"/>
      <c r="C43" s="85"/>
      <c r="D43" s="85"/>
      <c r="E43" s="105">
        <f>SUM(E39:E41)</f>
        <v>-560</v>
      </c>
      <c r="F43" s="85"/>
      <c r="G43" s="105">
        <f>SUM(G39:G41)</f>
        <v>-1462</v>
      </c>
      <c r="H43" s="105"/>
      <c r="I43" s="85"/>
      <c r="J43" s="105"/>
      <c r="L43" s="41"/>
    </row>
    <row r="44" spans="1:10" s="44" customFormat="1" ht="3" customHeight="1">
      <c r="A44" s="111"/>
      <c r="B44" s="111"/>
      <c r="C44" s="85"/>
      <c r="D44" s="85"/>
      <c r="E44" s="107"/>
      <c r="F44" s="85"/>
      <c r="G44" s="107"/>
      <c r="H44" s="105"/>
      <c r="I44" s="85"/>
      <c r="J44" s="105"/>
    </row>
    <row r="45" spans="1:10" s="44" customFormat="1" ht="18.75">
      <c r="A45" s="111"/>
      <c r="B45" s="111"/>
      <c r="C45" s="85"/>
      <c r="D45" s="85"/>
      <c r="E45" s="103"/>
      <c r="F45" s="85"/>
      <c r="G45" s="103"/>
      <c r="H45" s="105"/>
      <c r="I45" s="85"/>
      <c r="J45" s="105"/>
    </row>
    <row r="46" spans="1:10" s="44" customFormat="1" ht="18.75">
      <c r="A46" s="110" t="s">
        <v>76</v>
      </c>
      <c r="B46" s="111"/>
      <c r="C46" s="85"/>
      <c r="D46" s="85"/>
      <c r="E46" s="103"/>
      <c r="F46" s="85"/>
      <c r="G46" s="103"/>
      <c r="H46" s="105"/>
      <c r="I46" s="85"/>
      <c r="J46" s="105"/>
    </row>
    <row r="47" spans="1:10" s="44" customFormat="1" ht="18.75">
      <c r="A47" s="110"/>
      <c r="B47" s="111"/>
      <c r="C47" s="85"/>
      <c r="D47" s="85"/>
      <c r="E47" s="103"/>
      <c r="F47" s="85"/>
      <c r="G47" s="103"/>
      <c r="H47" s="105"/>
      <c r="I47" s="85"/>
      <c r="J47" s="105"/>
    </row>
    <row r="48" spans="1:10" s="44" customFormat="1" ht="18.75">
      <c r="A48" s="110"/>
      <c r="B48" s="111" t="s">
        <v>104</v>
      </c>
      <c r="C48" s="85"/>
      <c r="D48" s="85"/>
      <c r="E48" s="147">
        <v>0</v>
      </c>
      <c r="F48" s="85"/>
      <c r="G48" s="103">
        <v>124</v>
      </c>
      <c r="H48" s="105"/>
      <c r="I48" s="85"/>
      <c r="J48" s="105"/>
    </row>
    <row r="49" spans="1:12" s="44" customFormat="1" ht="18.75">
      <c r="A49" s="110"/>
      <c r="B49" s="111" t="s">
        <v>77</v>
      </c>
      <c r="C49" s="85"/>
      <c r="D49" s="85"/>
      <c r="E49" s="103">
        <f>6</f>
        <v>6</v>
      </c>
      <c r="F49" s="85"/>
      <c r="G49" s="103">
        <v>-106</v>
      </c>
      <c r="H49" s="105"/>
      <c r="I49" s="85"/>
      <c r="J49" s="105"/>
      <c r="L49" s="56"/>
    </row>
    <row r="50" spans="1:12" s="44" customFormat="1" ht="18.75">
      <c r="A50" s="110"/>
      <c r="B50" s="111" t="s">
        <v>78</v>
      </c>
      <c r="C50" s="85"/>
      <c r="D50" s="85"/>
      <c r="E50" s="103">
        <v>-9</v>
      </c>
      <c r="F50" s="85"/>
      <c r="G50" s="103">
        <v>-125</v>
      </c>
      <c r="H50" s="105"/>
      <c r="I50" s="85"/>
      <c r="J50" s="105"/>
      <c r="L50" s="56"/>
    </row>
    <row r="51" spans="1:10" s="44" customFormat="1" ht="4.5" customHeight="1">
      <c r="A51" s="111"/>
      <c r="B51" s="111"/>
      <c r="C51" s="85"/>
      <c r="D51" s="85"/>
      <c r="E51" s="146"/>
      <c r="F51" s="85"/>
      <c r="G51" s="146"/>
      <c r="H51" s="105"/>
      <c r="I51" s="85"/>
      <c r="J51" s="105"/>
    </row>
    <row r="52" spans="1:12" s="44" customFormat="1" ht="18.75">
      <c r="A52" s="111" t="s">
        <v>99</v>
      </c>
      <c r="B52" s="114"/>
      <c r="C52" s="85"/>
      <c r="D52" s="85"/>
      <c r="E52" s="105">
        <f>SUM(E48:E50)</f>
        <v>-3</v>
      </c>
      <c r="F52" s="85"/>
      <c r="G52" s="105">
        <f>SUM(G48:G50)</f>
        <v>-107</v>
      </c>
      <c r="H52" s="105"/>
      <c r="I52" s="85"/>
      <c r="J52" s="105"/>
      <c r="L52" s="41"/>
    </row>
    <row r="53" spans="1:10" s="44" customFormat="1" ht="4.5" customHeight="1">
      <c r="A53" s="111"/>
      <c r="B53" s="111"/>
      <c r="C53" s="85"/>
      <c r="D53" s="85"/>
      <c r="E53" s="109"/>
      <c r="F53" s="85"/>
      <c r="G53" s="109"/>
      <c r="H53" s="105"/>
      <c r="I53" s="85"/>
      <c r="J53" s="105"/>
    </row>
    <row r="54" spans="1:10" s="44" customFormat="1" ht="18.75">
      <c r="A54" s="111"/>
      <c r="B54" s="111"/>
      <c r="C54" s="85"/>
      <c r="D54" s="85"/>
      <c r="E54" s="105"/>
      <c r="F54" s="85"/>
      <c r="G54" s="105"/>
      <c r="H54" s="105"/>
      <c r="I54" s="85"/>
      <c r="J54" s="105"/>
    </row>
    <row r="55" spans="1:12" s="44" customFormat="1" ht="18.75">
      <c r="A55" s="115" t="s">
        <v>138</v>
      </c>
      <c r="B55" s="111"/>
      <c r="C55" s="85"/>
      <c r="D55" s="85"/>
      <c r="E55" s="105">
        <f>E34+E43+E52</f>
        <v>-1346</v>
      </c>
      <c r="F55" s="85"/>
      <c r="G55" s="105">
        <f>G34+G43+G52</f>
        <v>4079</v>
      </c>
      <c r="H55" s="105"/>
      <c r="I55" s="85"/>
      <c r="J55" s="105"/>
      <c r="L55" s="41"/>
    </row>
    <row r="56" spans="1:10" s="44" customFormat="1" ht="18.75">
      <c r="A56" s="110" t="s">
        <v>39</v>
      </c>
      <c r="B56" s="111"/>
      <c r="C56" s="85"/>
      <c r="D56" s="85"/>
      <c r="E56" s="105"/>
      <c r="F56" s="85"/>
      <c r="G56" s="105"/>
      <c r="H56" s="105"/>
      <c r="I56" s="85"/>
      <c r="J56" s="105"/>
    </row>
    <row r="57" spans="1:12" s="44" customFormat="1" ht="18.75">
      <c r="A57" s="110" t="s">
        <v>79</v>
      </c>
      <c r="B57" s="115" t="s">
        <v>80</v>
      </c>
      <c r="C57" s="85"/>
      <c r="D57" s="85"/>
      <c r="E57" s="103">
        <v>15170</v>
      </c>
      <c r="F57" s="85"/>
      <c r="G57" s="103">
        <v>7335</v>
      </c>
      <c r="H57" s="105"/>
      <c r="I57" s="85"/>
      <c r="J57" s="105"/>
      <c r="L57" s="41"/>
    </row>
    <row r="58" spans="1:10" s="44" customFormat="1" ht="6.75" customHeight="1">
      <c r="A58" s="110"/>
      <c r="B58" s="115"/>
      <c r="C58" s="85"/>
      <c r="D58" s="85"/>
      <c r="E58" s="107"/>
      <c r="F58" s="85"/>
      <c r="G58" s="107"/>
      <c r="H58" s="105"/>
      <c r="I58" s="85"/>
      <c r="J58" s="105"/>
    </row>
    <row r="59" spans="1:10" s="44" customFormat="1" ht="18.75">
      <c r="A59" s="110" t="s">
        <v>39</v>
      </c>
      <c r="B59" s="111"/>
      <c r="C59" s="85"/>
      <c r="D59" s="85"/>
      <c r="E59" s="103"/>
      <c r="F59" s="85"/>
      <c r="G59" s="103"/>
      <c r="H59" s="105"/>
      <c r="I59" s="85"/>
      <c r="J59" s="105"/>
    </row>
    <row r="60" spans="1:12" s="44" customFormat="1" ht="18.75">
      <c r="A60" s="110" t="s">
        <v>79</v>
      </c>
      <c r="B60" s="115" t="s">
        <v>81</v>
      </c>
      <c r="C60" s="85"/>
      <c r="D60" s="85"/>
      <c r="E60" s="105">
        <f>SUM(E55:E57)</f>
        <v>13824</v>
      </c>
      <c r="F60" s="85"/>
      <c r="G60" s="105">
        <f>SUM(G55:G57)</f>
        <v>11414</v>
      </c>
      <c r="H60" s="105"/>
      <c r="I60" s="85"/>
      <c r="J60" s="105"/>
      <c r="L60" s="41"/>
    </row>
    <row r="61" spans="1:10" s="44" customFormat="1" ht="5.25" customHeight="1" thickBot="1">
      <c r="A61" s="111"/>
      <c r="B61" s="85"/>
      <c r="C61" s="85"/>
      <c r="D61" s="85"/>
      <c r="E61" s="116"/>
      <c r="F61" s="85"/>
      <c r="G61" s="116"/>
      <c r="H61" s="105"/>
      <c r="I61" s="85"/>
      <c r="J61" s="105"/>
    </row>
    <row r="62" spans="1:10" s="44" customFormat="1" ht="18.75">
      <c r="A62" s="111"/>
      <c r="B62" s="85"/>
      <c r="C62" s="85"/>
      <c r="D62" s="85"/>
      <c r="E62" s="103"/>
      <c r="F62" s="85"/>
      <c r="G62" s="103"/>
      <c r="H62" s="105"/>
      <c r="I62" s="85"/>
      <c r="J62" s="105"/>
    </row>
    <row r="63" spans="1:10" s="44" customFormat="1" ht="18.75">
      <c r="A63" s="111" t="s">
        <v>84</v>
      </c>
      <c r="B63" s="85"/>
      <c r="C63" s="85"/>
      <c r="D63" s="85"/>
      <c r="E63" s="103"/>
      <c r="F63" s="85"/>
      <c r="G63" s="103"/>
      <c r="H63" s="105"/>
      <c r="I63" s="85"/>
      <c r="J63" s="105"/>
    </row>
    <row r="64" spans="1:10" s="44" customFormat="1" ht="7.5" customHeight="1">
      <c r="A64" s="111"/>
      <c r="B64" s="85"/>
      <c r="C64" s="85"/>
      <c r="D64" s="85"/>
      <c r="E64" s="85"/>
      <c r="F64" s="85"/>
      <c r="G64" s="85"/>
      <c r="H64" s="85"/>
      <c r="I64" s="85"/>
      <c r="J64" s="85"/>
    </row>
    <row r="65" spans="1:12" s="44" customFormat="1" ht="16.5" customHeight="1">
      <c r="A65" s="111"/>
      <c r="B65" s="85" t="s">
        <v>19</v>
      </c>
      <c r="C65" s="85"/>
      <c r="D65" s="85"/>
      <c r="E65" s="105">
        <v>6236</v>
      </c>
      <c r="F65" s="85"/>
      <c r="G65" s="105">
        <v>5720</v>
      </c>
      <c r="H65" s="85"/>
      <c r="I65" s="85"/>
      <c r="J65" s="86"/>
      <c r="L65" s="41"/>
    </row>
    <row r="66" spans="1:12" s="44" customFormat="1" ht="18.75">
      <c r="A66" s="85"/>
      <c r="B66" s="117" t="s">
        <v>82</v>
      </c>
      <c r="C66" s="117"/>
      <c r="D66" s="117"/>
      <c r="E66" s="109">
        <v>9778</v>
      </c>
      <c r="F66" s="117"/>
      <c r="G66" s="109">
        <v>6142</v>
      </c>
      <c r="H66" s="118"/>
      <c r="I66" s="85"/>
      <c r="J66" s="118"/>
      <c r="L66" s="41"/>
    </row>
    <row r="67" spans="1:12" s="44" customFormat="1" ht="18.75">
      <c r="A67" s="85"/>
      <c r="B67" s="85"/>
      <c r="C67" s="119"/>
      <c r="D67" s="119"/>
      <c r="E67" s="120">
        <f>SUM(E65:E66)</f>
        <v>16014</v>
      </c>
      <c r="F67" s="119"/>
      <c r="G67" s="120">
        <f>SUM(G65:G66)</f>
        <v>11862</v>
      </c>
      <c r="H67" s="119"/>
      <c r="I67" s="85"/>
      <c r="J67" s="119"/>
      <c r="L67" s="46"/>
    </row>
    <row r="68" spans="1:12" s="44" customFormat="1" ht="18.75">
      <c r="A68" s="85"/>
      <c r="B68" s="119" t="s">
        <v>83</v>
      </c>
      <c r="C68" s="119"/>
      <c r="D68" s="119"/>
      <c r="E68" s="121">
        <v>-2190</v>
      </c>
      <c r="F68" s="119"/>
      <c r="G68" s="121">
        <v>-448</v>
      </c>
      <c r="H68" s="119"/>
      <c r="I68" s="85"/>
      <c r="J68" s="119"/>
      <c r="L68" s="46"/>
    </row>
    <row r="69" spans="1:12" s="44" customFormat="1" ht="4.5" customHeight="1">
      <c r="A69" s="85"/>
      <c r="B69" s="119"/>
      <c r="C69" s="119"/>
      <c r="D69" s="119"/>
      <c r="E69" s="122"/>
      <c r="F69" s="119"/>
      <c r="G69" s="122"/>
      <c r="H69" s="119"/>
      <c r="I69" s="85"/>
      <c r="J69" s="119"/>
      <c r="L69" s="46"/>
    </row>
    <row r="70" spans="1:15" s="44" customFormat="1" ht="18.75">
      <c r="A70" s="85"/>
      <c r="B70" s="119"/>
      <c r="C70" s="119"/>
      <c r="D70" s="119"/>
      <c r="E70" s="123">
        <f>SUM(E67:E68)</f>
        <v>13824</v>
      </c>
      <c r="F70" s="119"/>
      <c r="G70" s="123">
        <f>SUM(G67:G68)</f>
        <v>11414</v>
      </c>
      <c r="H70" s="119"/>
      <c r="I70" s="85"/>
      <c r="J70" s="119"/>
      <c r="L70" s="46"/>
      <c r="O70" s="56"/>
    </row>
    <row r="71" spans="1:12" s="44" customFormat="1" ht="4.5" customHeight="1" thickBot="1">
      <c r="A71" s="85"/>
      <c r="B71" s="119"/>
      <c r="C71" s="119"/>
      <c r="D71" s="119"/>
      <c r="E71" s="124"/>
      <c r="F71" s="119"/>
      <c r="G71" s="124"/>
      <c r="H71" s="119"/>
      <c r="I71" s="85"/>
      <c r="J71" s="119"/>
      <c r="L71" s="45"/>
    </row>
    <row r="72" spans="1:10" s="44" customFormat="1" ht="15" customHeight="1">
      <c r="A72" s="112"/>
      <c r="B72" s="112"/>
      <c r="C72" s="112"/>
      <c r="D72" s="112"/>
      <c r="E72" s="125"/>
      <c r="F72" s="125"/>
      <c r="G72" s="126"/>
      <c r="H72" s="126"/>
      <c r="I72" s="126"/>
      <c r="J72" s="126"/>
    </row>
    <row r="73" spans="1:10" s="44" customFormat="1" ht="18.75">
      <c r="A73" s="192" t="s">
        <v>90</v>
      </c>
      <c r="B73" s="192"/>
      <c r="C73" s="192"/>
      <c r="D73" s="192"/>
      <c r="E73" s="192"/>
      <c r="F73" s="192"/>
      <c r="G73" s="192"/>
      <c r="H73" s="192"/>
      <c r="I73" s="192"/>
      <c r="J73" s="192"/>
    </row>
    <row r="74" spans="1:10" s="44" customFormat="1" ht="18.75">
      <c r="A74" s="128" t="s">
        <v>136</v>
      </c>
      <c r="B74" s="128"/>
      <c r="C74" s="128"/>
      <c r="D74" s="128"/>
      <c r="E74" s="125"/>
      <c r="F74" s="125"/>
      <c r="G74" s="129"/>
      <c r="H74" s="129"/>
      <c r="I74" s="129"/>
      <c r="J74" s="129"/>
    </row>
    <row r="75" spans="1:17" s="44" customFormat="1" ht="18.75">
      <c r="A75" s="85"/>
      <c r="B75" s="85"/>
      <c r="C75" s="85"/>
      <c r="D75" s="85"/>
      <c r="E75" s="85"/>
      <c r="F75" s="85"/>
      <c r="G75" s="86"/>
      <c r="H75" s="85"/>
      <c r="I75" s="86"/>
      <c r="J75" s="86"/>
      <c r="Q75" s="56">
        <f>E70-E60</f>
        <v>0</v>
      </c>
    </row>
    <row r="76" spans="1:10" s="44" customFormat="1" ht="18.75">
      <c r="A76" s="85" t="s">
        <v>54</v>
      </c>
      <c r="B76" s="85"/>
      <c r="C76" s="85"/>
      <c r="D76" s="85"/>
      <c r="E76" s="85"/>
      <c r="F76" s="85"/>
      <c r="G76" s="86"/>
      <c r="H76" s="85"/>
      <c r="I76" s="130"/>
      <c r="J76" s="86"/>
    </row>
    <row r="77" spans="1:10" s="44" customFormat="1" ht="16.5">
      <c r="A77" s="131"/>
      <c r="B77" s="131"/>
      <c r="C77" s="131"/>
      <c r="D77" s="131"/>
      <c r="E77" s="131"/>
      <c r="F77" s="131"/>
      <c r="G77" s="131"/>
      <c r="H77" s="132"/>
      <c r="I77" s="133"/>
      <c r="J77" s="131"/>
    </row>
    <row r="78" spans="1:10" s="27" customFormat="1" ht="15.75">
      <c r="A78" s="189"/>
      <c r="B78" s="189"/>
      <c r="C78" s="189"/>
      <c r="D78" s="189"/>
      <c r="E78" s="189"/>
      <c r="F78" s="189"/>
      <c r="G78" s="189"/>
      <c r="H78" s="189"/>
      <c r="I78" s="189"/>
      <c r="J78" s="189"/>
    </row>
    <row r="79" spans="1:10" s="9" customFormat="1" ht="15">
      <c r="A79" s="134"/>
      <c r="B79" s="134"/>
      <c r="C79" s="134"/>
      <c r="D79" s="134"/>
      <c r="E79" s="135"/>
      <c r="F79" s="135"/>
      <c r="G79" s="136"/>
      <c r="H79" s="136"/>
      <c r="I79" s="136"/>
      <c r="J79" s="136"/>
    </row>
    <row r="80" spans="1:10" s="9" customFormat="1" ht="15">
      <c r="A80" s="190"/>
      <c r="B80" s="190"/>
      <c r="C80" s="190"/>
      <c r="D80" s="190"/>
      <c r="E80" s="190"/>
      <c r="F80" s="190"/>
      <c r="G80" s="190"/>
      <c r="H80" s="190"/>
      <c r="I80" s="190"/>
      <c r="J80" s="190"/>
    </row>
    <row r="81" spans="1:10" s="9" customFormat="1" ht="15">
      <c r="A81" s="137"/>
      <c r="B81" s="137"/>
      <c r="C81" s="137"/>
      <c r="D81" s="137"/>
      <c r="E81" s="137"/>
      <c r="F81" s="137"/>
      <c r="G81" s="138"/>
      <c r="H81" s="139"/>
      <c r="I81" s="140"/>
      <c r="J81" s="138"/>
    </row>
    <row r="82" spans="1:10" s="9" customFormat="1" ht="15">
      <c r="A82" s="137"/>
      <c r="B82" s="137"/>
      <c r="C82" s="137"/>
      <c r="D82" s="137"/>
      <c r="E82" s="137"/>
      <c r="F82" s="137"/>
      <c r="G82" s="140"/>
      <c r="H82" s="137"/>
      <c r="I82" s="141"/>
      <c r="J82" s="140"/>
    </row>
    <row r="83" spans="1:10" s="9" customFormat="1" ht="15">
      <c r="A83" s="137"/>
      <c r="B83" s="137"/>
      <c r="C83" s="137"/>
      <c r="D83" s="137"/>
      <c r="E83" s="137"/>
      <c r="F83" s="137"/>
      <c r="G83" s="140"/>
      <c r="H83" s="137"/>
      <c r="I83" s="142"/>
      <c r="J83" s="140"/>
    </row>
    <row r="84" spans="1:10" s="9" customFormat="1" ht="15">
      <c r="A84" s="137"/>
      <c r="B84" s="137"/>
      <c r="C84" s="137"/>
      <c r="D84" s="137"/>
      <c r="E84" s="137"/>
      <c r="F84" s="137"/>
      <c r="G84" s="140"/>
      <c r="H84" s="137"/>
      <c r="I84" s="140"/>
      <c r="J84" s="140"/>
    </row>
    <row r="85" spans="1:10" s="9" customFormat="1" ht="15">
      <c r="A85" s="188"/>
      <c r="B85" s="143"/>
      <c r="C85" s="143"/>
      <c r="D85" s="143"/>
      <c r="E85" s="137"/>
      <c r="F85" s="137"/>
      <c r="G85" s="140"/>
      <c r="H85" s="137"/>
      <c r="I85" s="141"/>
      <c r="J85" s="140"/>
    </row>
    <row r="86" spans="1:10" s="9" customFormat="1" ht="15">
      <c r="A86" s="188"/>
      <c r="B86" s="143"/>
      <c r="C86" s="143"/>
      <c r="D86" s="143"/>
      <c r="E86" s="137"/>
      <c r="F86" s="137"/>
      <c r="G86" s="140"/>
      <c r="H86" s="137"/>
      <c r="I86" s="140"/>
      <c r="J86" s="140"/>
    </row>
    <row r="87" spans="1:10" s="9" customFormat="1" ht="15">
      <c r="A87" s="137"/>
      <c r="B87" s="137"/>
      <c r="C87" s="137"/>
      <c r="D87" s="137"/>
      <c r="E87" s="137"/>
      <c r="F87" s="137"/>
      <c r="G87" s="140"/>
      <c r="H87" s="137"/>
      <c r="I87" s="140"/>
      <c r="J87" s="140"/>
    </row>
    <row r="88" spans="7:10" s="9" customFormat="1" ht="15">
      <c r="G88" s="10"/>
      <c r="I88" s="10"/>
      <c r="J88" s="10"/>
    </row>
    <row r="89" spans="7:10" s="9" customFormat="1" ht="15">
      <c r="G89" s="10"/>
      <c r="I89" s="10"/>
      <c r="J89" s="10"/>
    </row>
    <row r="90" spans="7:10" s="9" customFormat="1" ht="15">
      <c r="G90" s="10"/>
      <c r="I90" s="3"/>
      <c r="J90" s="10"/>
    </row>
    <row r="91" spans="7:10" s="9" customFormat="1" ht="15">
      <c r="G91" s="10"/>
      <c r="I91" s="10"/>
      <c r="J91" s="10"/>
    </row>
    <row r="92" spans="7:10" s="9" customFormat="1" ht="15">
      <c r="G92" s="10"/>
      <c r="I92" s="5"/>
      <c r="J92" s="10"/>
    </row>
    <row r="93" spans="7:10" s="9" customFormat="1" ht="15">
      <c r="G93" s="10"/>
      <c r="I93" s="3"/>
      <c r="J93" s="10"/>
    </row>
    <row r="94" spans="1:10" s="9" customFormat="1" ht="15">
      <c r="A94" s="11"/>
      <c r="B94" s="11"/>
      <c r="C94" s="11"/>
      <c r="D94" s="11"/>
      <c r="G94" s="10"/>
      <c r="I94" s="3"/>
      <c r="J94" s="10"/>
    </row>
    <row r="95" spans="1:10" s="9" customFormat="1" ht="15">
      <c r="A95" s="11"/>
      <c r="B95" s="11"/>
      <c r="C95" s="11"/>
      <c r="D95" s="11"/>
      <c r="G95" s="10"/>
      <c r="I95" s="3"/>
      <c r="J95" s="10"/>
    </row>
    <row r="96" spans="7:10" s="9" customFormat="1" ht="15">
      <c r="G96" s="10"/>
      <c r="I96" s="3"/>
      <c r="J96" s="10"/>
    </row>
    <row r="97" spans="7:10" s="9" customFormat="1" ht="15">
      <c r="G97" s="10"/>
      <c r="I97" s="3"/>
      <c r="J97" s="10"/>
    </row>
    <row r="98" spans="7:10" s="9" customFormat="1" ht="15">
      <c r="G98" s="10"/>
      <c r="I98" s="3"/>
      <c r="J98" s="10"/>
    </row>
    <row r="99" spans="7:10" s="9" customFormat="1" ht="15">
      <c r="G99" s="10"/>
      <c r="I99" s="3"/>
      <c r="J99" s="10"/>
    </row>
    <row r="100" spans="7:10" s="9" customFormat="1" ht="15">
      <c r="G100" s="10"/>
      <c r="I100" s="3"/>
      <c r="J100" s="10"/>
    </row>
    <row r="101" spans="7:10" s="9" customFormat="1" ht="15">
      <c r="G101" s="10"/>
      <c r="I101" s="3"/>
      <c r="J101" s="10"/>
    </row>
    <row r="102" spans="7:10" s="9" customFormat="1" ht="15">
      <c r="G102" s="10"/>
      <c r="I102" s="3"/>
      <c r="J102" s="10"/>
    </row>
    <row r="103" spans="7:10" s="9" customFormat="1" ht="15">
      <c r="G103" s="10"/>
      <c r="I103" s="3"/>
      <c r="J103" s="10"/>
    </row>
    <row r="104" spans="7:10" s="9" customFormat="1" ht="15">
      <c r="G104" s="10"/>
      <c r="I104" s="3"/>
      <c r="J104" s="10"/>
    </row>
    <row r="105" spans="7:10" s="9" customFormat="1" ht="15">
      <c r="G105" s="10"/>
      <c r="I105" s="3"/>
      <c r="J105" s="10"/>
    </row>
    <row r="106" spans="7:10" s="9" customFormat="1" ht="15">
      <c r="G106" s="10"/>
      <c r="I106" s="3"/>
      <c r="J106" s="10"/>
    </row>
    <row r="107" spans="7:10" s="9" customFormat="1" ht="15">
      <c r="G107" s="10"/>
      <c r="I107" s="3"/>
      <c r="J107" s="10"/>
    </row>
    <row r="108" spans="7:10" s="9" customFormat="1" ht="15">
      <c r="G108" s="10"/>
      <c r="I108" s="3"/>
      <c r="J108" s="10"/>
    </row>
    <row r="109" spans="7:10" s="9" customFormat="1" ht="15">
      <c r="G109" s="10"/>
      <c r="I109" s="3"/>
      <c r="J109" s="10"/>
    </row>
    <row r="110" spans="7:10" s="9" customFormat="1" ht="15">
      <c r="G110" s="10"/>
      <c r="I110" s="3"/>
      <c r="J110" s="10"/>
    </row>
    <row r="111" spans="7:10" s="9" customFormat="1" ht="15">
      <c r="G111" s="10"/>
      <c r="I111" s="3"/>
      <c r="J111" s="10"/>
    </row>
    <row r="112" spans="7:10" s="9" customFormat="1" ht="15">
      <c r="G112" s="10"/>
      <c r="I112" s="6"/>
      <c r="J112" s="10"/>
    </row>
    <row r="113" spans="7:10" s="9" customFormat="1" ht="15">
      <c r="G113" s="10"/>
      <c r="I113" s="3"/>
      <c r="J113" s="10"/>
    </row>
    <row r="114" spans="7:10" s="9" customFormat="1" ht="15">
      <c r="G114" s="10"/>
      <c r="I114" s="3"/>
      <c r="J114" s="10"/>
    </row>
    <row r="115" spans="7:10" s="9" customFormat="1" ht="15">
      <c r="G115" s="10"/>
      <c r="I115" s="3"/>
      <c r="J115" s="10"/>
    </row>
    <row r="116" spans="7:10" s="9" customFormat="1" ht="15">
      <c r="G116" s="10"/>
      <c r="I116" s="3"/>
      <c r="J116" s="10"/>
    </row>
    <row r="117" spans="7:10" s="9" customFormat="1" ht="15">
      <c r="G117" s="10"/>
      <c r="I117" s="7"/>
      <c r="J117" s="10"/>
    </row>
    <row r="118" spans="7:10" s="9" customFormat="1" ht="15">
      <c r="G118" s="10"/>
      <c r="I118" s="3"/>
      <c r="J118" s="10"/>
    </row>
    <row r="119" spans="7:10" s="9" customFormat="1" ht="15">
      <c r="G119" s="10"/>
      <c r="I119" s="3"/>
      <c r="J119" s="10"/>
    </row>
    <row r="120" spans="7:10" s="9" customFormat="1" ht="15">
      <c r="G120" s="10"/>
      <c r="I120" s="7"/>
      <c r="J120" s="10"/>
    </row>
    <row r="121" spans="7:10" s="9" customFormat="1" ht="15">
      <c r="G121" s="10"/>
      <c r="I121" s="3"/>
      <c r="J121" s="10"/>
    </row>
    <row r="122" spans="7:10" s="9" customFormat="1" ht="15">
      <c r="G122" s="10"/>
      <c r="I122" s="3"/>
      <c r="J122" s="10"/>
    </row>
    <row r="123" spans="7:10" s="9" customFormat="1" ht="15">
      <c r="G123" s="10"/>
      <c r="I123" s="3"/>
      <c r="J123" s="10"/>
    </row>
    <row r="124" spans="7:10" s="9" customFormat="1" ht="15">
      <c r="G124" s="10"/>
      <c r="I124" s="3"/>
      <c r="J124" s="10"/>
    </row>
    <row r="125" spans="7:10" s="9" customFormat="1" ht="15">
      <c r="G125" s="10"/>
      <c r="I125" s="3"/>
      <c r="J125" s="10"/>
    </row>
    <row r="126" spans="7:10" s="9" customFormat="1" ht="15">
      <c r="G126" s="10"/>
      <c r="I126" s="3"/>
      <c r="J126" s="10"/>
    </row>
    <row r="127" spans="7:10" s="9" customFormat="1" ht="15">
      <c r="G127" s="10"/>
      <c r="I127" s="3"/>
      <c r="J127" s="10"/>
    </row>
    <row r="128" spans="7:10" s="9" customFormat="1" ht="15">
      <c r="G128" s="10"/>
      <c r="I128" s="3"/>
      <c r="J128" s="10"/>
    </row>
    <row r="129" spans="7:10" s="9" customFormat="1" ht="15">
      <c r="G129" s="10"/>
      <c r="I129" s="3"/>
      <c r="J129" s="10"/>
    </row>
    <row r="130" spans="7:10" s="9" customFormat="1" ht="15">
      <c r="G130" s="10"/>
      <c r="I130" s="3"/>
      <c r="J130" s="10"/>
    </row>
    <row r="131" spans="7:10" s="9" customFormat="1" ht="15">
      <c r="G131" s="10"/>
      <c r="I131" s="3"/>
      <c r="J131" s="10"/>
    </row>
    <row r="132" spans="7:10" s="9" customFormat="1" ht="15">
      <c r="G132" s="10"/>
      <c r="I132" s="3"/>
      <c r="J132" s="10"/>
    </row>
    <row r="133" spans="7:10" s="9" customFormat="1" ht="15">
      <c r="G133" s="10"/>
      <c r="I133" s="3"/>
      <c r="J133" s="10"/>
    </row>
    <row r="134" spans="7:10" s="9" customFormat="1" ht="15">
      <c r="G134" s="10"/>
      <c r="I134" s="3"/>
      <c r="J134" s="10"/>
    </row>
    <row r="135" spans="7:10" s="9" customFormat="1" ht="15">
      <c r="G135" s="10"/>
      <c r="I135" s="3"/>
      <c r="J135" s="10"/>
    </row>
    <row r="136" spans="7:10" s="9" customFormat="1" ht="15">
      <c r="G136" s="10"/>
      <c r="I136" s="3"/>
      <c r="J136" s="10"/>
    </row>
    <row r="137" spans="7:10" s="9" customFormat="1" ht="15">
      <c r="G137" s="10"/>
      <c r="I137" s="3"/>
      <c r="J137" s="10"/>
    </row>
    <row r="138" spans="7:10" s="9" customFormat="1" ht="15">
      <c r="G138" s="10"/>
      <c r="I138" s="3"/>
      <c r="J138" s="10"/>
    </row>
    <row r="139" spans="7:10" s="9" customFormat="1" ht="15">
      <c r="G139" s="10"/>
      <c r="I139" s="3"/>
      <c r="J139" s="10"/>
    </row>
    <row r="140" spans="7:10" s="9" customFormat="1" ht="15">
      <c r="G140" s="10"/>
      <c r="I140" s="3"/>
      <c r="J140" s="10"/>
    </row>
    <row r="141" spans="7:10" s="9" customFormat="1" ht="15">
      <c r="G141" s="10"/>
      <c r="I141" s="3"/>
      <c r="J141" s="10"/>
    </row>
    <row r="142" spans="7:10" s="9" customFormat="1" ht="15">
      <c r="G142" s="10"/>
      <c r="I142" s="3"/>
      <c r="J142" s="10"/>
    </row>
    <row r="143" spans="7:10" s="9" customFormat="1" ht="15">
      <c r="G143" s="10"/>
      <c r="I143" s="3"/>
      <c r="J143" s="10"/>
    </row>
    <row r="144" spans="7:10" s="9" customFormat="1" ht="15">
      <c r="G144" s="10"/>
      <c r="I144" s="3"/>
      <c r="J144" s="10"/>
    </row>
    <row r="145" spans="7:10" s="9" customFormat="1" ht="15">
      <c r="G145" s="10"/>
      <c r="I145" s="3"/>
      <c r="J145" s="10"/>
    </row>
    <row r="146" spans="7:10" s="9" customFormat="1" ht="15">
      <c r="G146" s="10"/>
      <c r="I146" s="3"/>
      <c r="J146" s="10"/>
    </row>
    <row r="147" spans="7:10" s="9" customFormat="1" ht="15">
      <c r="G147" s="10"/>
      <c r="I147" s="3"/>
      <c r="J147" s="10"/>
    </row>
    <row r="148" spans="7:10" s="9" customFormat="1" ht="15">
      <c r="G148" s="10"/>
      <c r="I148" s="3"/>
      <c r="J148" s="10"/>
    </row>
    <row r="149" spans="7:10" s="9" customFormat="1" ht="15">
      <c r="G149" s="10"/>
      <c r="I149" s="3"/>
      <c r="J149" s="10"/>
    </row>
    <row r="150" spans="7:10" s="9" customFormat="1" ht="15">
      <c r="G150" s="10"/>
      <c r="I150" s="3"/>
      <c r="J150" s="10"/>
    </row>
    <row r="151" spans="7:10" s="9" customFormat="1" ht="15">
      <c r="G151" s="10"/>
      <c r="I151" s="3"/>
      <c r="J151" s="10"/>
    </row>
    <row r="152" spans="7:10" s="9" customFormat="1" ht="15">
      <c r="G152" s="10"/>
      <c r="I152" s="3"/>
      <c r="J152" s="10"/>
    </row>
    <row r="153" spans="7:10" s="9" customFormat="1" ht="15">
      <c r="G153" s="10"/>
      <c r="I153" s="3"/>
      <c r="J153" s="10"/>
    </row>
    <row r="154" spans="7:10" s="9" customFormat="1" ht="15">
      <c r="G154" s="10"/>
      <c r="I154" s="3"/>
      <c r="J154" s="10"/>
    </row>
    <row r="155" spans="7:10" s="9" customFormat="1" ht="15">
      <c r="G155" s="10"/>
      <c r="I155" s="3"/>
      <c r="J155" s="10"/>
    </row>
    <row r="156" spans="7:10" s="9" customFormat="1" ht="15">
      <c r="G156" s="10"/>
      <c r="I156" s="3"/>
      <c r="J156" s="10"/>
    </row>
    <row r="157" spans="7:10" s="9" customFormat="1" ht="15">
      <c r="G157" s="10"/>
      <c r="I157" s="3"/>
      <c r="J157" s="10"/>
    </row>
    <row r="158" spans="7:10" s="9" customFormat="1" ht="15">
      <c r="G158" s="10"/>
      <c r="I158" s="3"/>
      <c r="J158" s="10"/>
    </row>
    <row r="159" spans="7:10" s="9" customFormat="1" ht="15">
      <c r="G159" s="10"/>
      <c r="I159" s="3"/>
      <c r="J159" s="10"/>
    </row>
    <row r="160" spans="7:10" s="9" customFormat="1" ht="15">
      <c r="G160" s="10"/>
      <c r="I160" s="3"/>
      <c r="J160" s="10"/>
    </row>
    <row r="161" spans="7:10" s="9" customFormat="1" ht="15">
      <c r="G161" s="10"/>
      <c r="I161" s="3"/>
      <c r="J161" s="10"/>
    </row>
    <row r="162" spans="7:10" s="9" customFormat="1" ht="15">
      <c r="G162" s="10"/>
      <c r="I162" s="3"/>
      <c r="J162" s="10"/>
    </row>
    <row r="163" spans="7:10" s="9" customFormat="1" ht="15">
      <c r="G163" s="10"/>
      <c r="I163" s="3"/>
      <c r="J163" s="10"/>
    </row>
    <row r="164" spans="7:10" s="9" customFormat="1" ht="15">
      <c r="G164" s="10"/>
      <c r="I164" s="3"/>
      <c r="J164" s="10"/>
    </row>
    <row r="165" spans="7:10" s="9" customFormat="1" ht="15">
      <c r="G165" s="10"/>
      <c r="I165" s="3"/>
      <c r="J165" s="10"/>
    </row>
    <row r="166" spans="7:10" s="9" customFormat="1" ht="15">
      <c r="G166" s="10"/>
      <c r="I166" s="3"/>
      <c r="J166" s="10"/>
    </row>
    <row r="167" spans="7:10" s="9" customFormat="1" ht="15">
      <c r="G167" s="10"/>
      <c r="I167" s="3"/>
      <c r="J167" s="10"/>
    </row>
    <row r="168" spans="7:10" s="9" customFormat="1" ht="15">
      <c r="G168" s="10"/>
      <c r="I168" s="3"/>
      <c r="J168" s="10"/>
    </row>
    <row r="169" spans="7:10" s="9" customFormat="1" ht="15">
      <c r="G169" s="10"/>
      <c r="I169" s="3"/>
      <c r="J169" s="10"/>
    </row>
    <row r="170" spans="7:10" s="9" customFormat="1" ht="15">
      <c r="G170" s="10"/>
      <c r="I170" s="3"/>
      <c r="J170" s="10"/>
    </row>
    <row r="171" spans="7:10" s="9" customFormat="1" ht="15">
      <c r="G171" s="10"/>
      <c r="I171" s="3"/>
      <c r="J171" s="10"/>
    </row>
    <row r="172" spans="7:10" s="9" customFormat="1" ht="15">
      <c r="G172" s="10"/>
      <c r="I172" s="3"/>
      <c r="J172" s="10"/>
    </row>
    <row r="173" spans="7:10" s="9" customFormat="1" ht="15">
      <c r="G173" s="10"/>
      <c r="I173" s="3"/>
      <c r="J173" s="10"/>
    </row>
    <row r="174" spans="7:10" s="22" customFormat="1" ht="15">
      <c r="G174" s="21"/>
      <c r="I174" s="3"/>
      <c r="J174" s="21"/>
    </row>
    <row r="175" spans="7:10" s="22" customFormat="1" ht="15">
      <c r="G175" s="21"/>
      <c r="I175" s="3"/>
      <c r="J175" s="21"/>
    </row>
    <row r="176" spans="7:10" s="22" customFormat="1" ht="15">
      <c r="G176" s="21"/>
      <c r="I176" s="3"/>
      <c r="J176" s="21"/>
    </row>
    <row r="177" spans="7:10" s="22" customFormat="1" ht="15">
      <c r="G177" s="21"/>
      <c r="I177" s="3"/>
      <c r="J177" s="21"/>
    </row>
    <row r="178" spans="7:10" s="22" customFormat="1" ht="15">
      <c r="G178" s="21"/>
      <c r="I178" s="3"/>
      <c r="J178" s="21"/>
    </row>
    <row r="179" spans="7:10" s="22" customFormat="1" ht="15">
      <c r="G179" s="21"/>
      <c r="I179" s="3"/>
      <c r="J179" s="21"/>
    </row>
    <row r="180" spans="7:10" s="22" customFormat="1" ht="15">
      <c r="G180" s="21"/>
      <c r="I180" s="3"/>
      <c r="J180" s="21"/>
    </row>
    <row r="181" spans="7:10" s="22" customFormat="1" ht="15">
      <c r="G181" s="21"/>
      <c r="I181" s="3"/>
      <c r="J181" s="21"/>
    </row>
    <row r="182" spans="7:10" s="22" customFormat="1" ht="15">
      <c r="G182" s="21"/>
      <c r="I182" s="3"/>
      <c r="J182" s="21"/>
    </row>
    <row r="183" spans="7:10" s="22" customFormat="1" ht="15">
      <c r="G183" s="21"/>
      <c r="I183" s="3"/>
      <c r="J183" s="21"/>
    </row>
    <row r="184" spans="7:10" s="22" customFormat="1" ht="15">
      <c r="G184" s="21"/>
      <c r="I184" s="3"/>
      <c r="J184" s="21"/>
    </row>
    <row r="185" spans="7:10" s="22" customFormat="1" ht="15">
      <c r="G185" s="21"/>
      <c r="I185" s="3"/>
      <c r="J185" s="21"/>
    </row>
    <row r="186" spans="7:10" s="22" customFormat="1" ht="15">
      <c r="G186" s="21"/>
      <c r="I186" s="3"/>
      <c r="J186" s="21"/>
    </row>
    <row r="187" spans="7:10" s="22" customFormat="1" ht="15">
      <c r="G187" s="21"/>
      <c r="I187" s="3"/>
      <c r="J187" s="21"/>
    </row>
  </sheetData>
  <mergeCells count="9">
    <mergeCell ref="A1:L1"/>
    <mergeCell ref="A2:L2"/>
    <mergeCell ref="A85:A86"/>
    <mergeCell ref="A78:J78"/>
    <mergeCell ref="A80:J80"/>
    <mergeCell ref="A6:L6"/>
    <mergeCell ref="A5:L5"/>
    <mergeCell ref="A3:L3"/>
    <mergeCell ref="A73:J73"/>
  </mergeCells>
  <printOptions horizontalCentered="1"/>
  <pageMargins left="0.76" right="0.57" top="0.75" bottom="0.59" header="0.5" footer="0.5"/>
  <pageSetup fitToHeight="1" fitToWidth="1" horizontalDpi="600" verticalDpi="600" orientation="portrait" paperSize="9" scale="61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LIM</cp:lastModifiedBy>
  <cp:lastPrinted>2005-11-11T10:30:27Z</cp:lastPrinted>
  <dcterms:created xsi:type="dcterms:W3CDTF">2000-06-16T03:40:39Z</dcterms:created>
  <dcterms:modified xsi:type="dcterms:W3CDTF">2005-11-18T09:11:31Z</dcterms:modified>
  <cp:category/>
  <cp:version/>
  <cp:contentType/>
  <cp:contentStatus/>
</cp:coreProperties>
</file>